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autoCompressPictures="0"/>
  <bookViews>
    <workbookView xWindow="0" yWindow="0" windowWidth="24240" windowHeight="13740" firstSheet="3" activeTab="8"/>
  </bookViews>
  <sheets>
    <sheet name="Shattering loss" sheetId="1" r:id="rId1"/>
    <sheet name="In-field stacking loss" sheetId="2" r:id="rId2"/>
    <sheet name="In-field transport loss" sheetId="3" r:id="rId3"/>
    <sheet name="Threshing loss" sheetId="4" r:id="rId4"/>
    <sheet name="Drying loss" sheetId="5" r:id="rId5"/>
    <sheet name="Parboiling loss" sheetId="6" r:id="rId6"/>
    <sheet name="Transportation loss" sheetId="7" r:id="rId7"/>
    <sheet name="Milling loss" sheetId="8" r:id="rId8"/>
    <sheet name="Storage loss" sheetId="9" r:id="rId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3" i="9" l="1"/>
  <c r="X3" i="9"/>
  <c r="Y3" i="9"/>
  <c r="W4" i="9"/>
  <c r="X4" i="9"/>
  <c r="Y4" i="9"/>
  <c r="W5" i="9"/>
  <c r="X5" i="9"/>
  <c r="Y5" i="9"/>
  <c r="W6" i="9"/>
  <c r="X6" i="9"/>
  <c r="Y6" i="9"/>
  <c r="W7" i="9"/>
  <c r="X7" i="9"/>
  <c r="Y7" i="9"/>
  <c r="W8" i="9"/>
  <c r="X8" i="9"/>
  <c r="Y8" i="9"/>
  <c r="W9" i="9"/>
  <c r="X9" i="9"/>
  <c r="Y9" i="9"/>
  <c r="W10" i="9"/>
  <c r="X10" i="9"/>
  <c r="Y10" i="9"/>
  <c r="W11" i="9"/>
  <c r="X11" i="9"/>
  <c r="Y11" i="9"/>
  <c r="W12" i="9"/>
  <c r="X12" i="9"/>
  <c r="Y12" i="9"/>
  <c r="W13" i="9"/>
  <c r="X13" i="9"/>
  <c r="Y13" i="9"/>
  <c r="W14" i="9"/>
  <c r="X14" i="9"/>
  <c r="Y14" i="9"/>
  <c r="W15" i="9"/>
  <c r="X15" i="9"/>
  <c r="Y15" i="9"/>
  <c r="W16" i="9"/>
  <c r="X16" i="9"/>
  <c r="Y16" i="9"/>
  <c r="W17" i="9"/>
  <c r="X17" i="9"/>
  <c r="Y17" i="9"/>
  <c r="W18" i="9"/>
  <c r="X18" i="9"/>
  <c r="Y18" i="9"/>
  <c r="W19" i="9"/>
  <c r="X19" i="9"/>
  <c r="Y19" i="9"/>
  <c r="W20" i="9"/>
  <c r="X20" i="9"/>
  <c r="Y20" i="9"/>
  <c r="W21" i="9"/>
  <c r="X21" i="9"/>
  <c r="Y21" i="9"/>
  <c r="W22" i="9"/>
  <c r="X22" i="9"/>
  <c r="Y22" i="9"/>
  <c r="W23" i="9"/>
  <c r="X23" i="9"/>
  <c r="Y23" i="9"/>
  <c r="W24" i="9"/>
  <c r="X24" i="9"/>
  <c r="Y24" i="9"/>
  <c r="W25" i="9"/>
  <c r="X25" i="9"/>
  <c r="Y25" i="9"/>
  <c r="W26" i="9"/>
  <c r="X26" i="9"/>
  <c r="Y26" i="9"/>
  <c r="W27" i="9"/>
  <c r="X27" i="9"/>
  <c r="Y27" i="9"/>
  <c r="W28" i="9"/>
  <c r="X28" i="9"/>
  <c r="Y28" i="9"/>
  <c r="W29" i="9"/>
  <c r="X29" i="9"/>
  <c r="Y29" i="9"/>
  <c r="W30" i="9"/>
  <c r="X30" i="9"/>
  <c r="Y30" i="9"/>
  <c r="W31" i="9"/>
  <c r="X31" i="9"/>
  <c r="Y31" i="9"/>
  <c r="W32" i="9"/>
  <c r="X32" i="9"/>
  <c r="Y32" i="9"/>
  <c r="W33" i="9"/>
  <c r="X33" i="9"/>
  <c r="Y33" i="9"/>
  <c r="W34" i="9"/>
  <c r="X34" i="9"/>
  <c r="Y34" i="9"/>
  <c r="W35" i="9"/>
  <c r="X35" i="9"/>
  <c r="Y35" i="9"/>
  <c r="W36" i="9"/>
  <c r="X36" i="9"/>
  <c r="Y36" i="9"/>
  <c r="W37" i="9"/>
  <c r="X37" i="9"/>
  <c r="Y37" i="9"/>
  <c r="W38" i="9"/>
  <c r="X38" i="9"/>
  <c r="Y38" i="9"/>
  <c r="W39" i="9"/>
  <c r="X39" i="9"/>
  <c r="Y39" i="9"/>
  <c r="W40" i="9"/>
  <c r="X40" i="9"/>
  <c r="Y40" i="9"/>
  <c r="W41" i="9"/>
  <c r="X41" i="9"/>
  <c r="Y41" i="9"/>
  <c r="W42" i="9"/>
  <c r="X42" i="9"/>
  <c r="Y42" i="9"/>
  <c r="W43" i="9"/>
  <c r="X43" i="9"/>
  <c r="Y43" i="9"/>
  <c r="W44" i="9"/>
  <c r="X44" i="9"/>
  <c r="Y44" i="9"/>
  <c r="W45" i="9"/>
  <c r="X45" i="9"/>
  <c r="Y45" i="9"/>
  <c r="W46" i="9"/>
  <c r="X46" i="9"/>
  <c r="Y46" i="9"/>
  <c r="W47" i="9"/>
  <c r="X47" i="9"/>
  <c r="Y47" i="9"/>
  <c r="W48" i="9"/>
  <c r="X48" i="9"/>
  <c r="Y48" i="9"/>
  <c r="W49" i="9"/>
  <c r="X49" i="9"/>
  <c r="Y49" i="9"/>
  <c r="W50" i="9"/>
  <c r="X50" i="9"/>
  <c r="Y50" i="9"/>
  <c r="W51" i="9"/>
  <c r="X51" i="9"/>
  <c r="Y51" i="9"/>
  <c r="W52" i="9"/>
  <c r="X52" i="9"/>
  <c r="Y52" i="9"/>
  <c r="W53" i="9"/>
  <c r="X53" i="9"/>
  <c r="Y53" i="9"/>
  <c r="W54" i="9"/>
  <c r="X54" i="9"/>
  <c r="Y54" i="9"/>
  <c r="W55" i="9"/>
  <c r="X55" i="9"/>
  <c r="Y55" i="9"/>
  <c r="W2" i="9"/>
  <c r="Y2" i="9"/>
  <c r="X2" i="9"/>
  <c r="AD2" i="8"/>
  <c r="Z2" i="8"/>
  <c r="X2" i="8"/>
  <c r="Y2" i="8"/>
  <c r="AB2" i="8"/>
  <c r="W2" i="8"/>
  <c r="T2" i="8"/>
  <c r="R2" i="8"/>
  <c r="N2" i="8"/>
  <c r="R2" i="7"/>
  <c r="Q2" i="7"/>
  <c r="P2" i="7"/>
  <c r="R2" i="6"/>
  <c r="Y2" i="6"/>
  <c r="Z2" i="5"/>
  <c r="T2" i="5"/>
  <c r="P2" i="5"/>
  <c r="Y2" i="5"/>
  <c r="X2" i="5"/>
  <c r="R2" i="4"/>
  <c r="W2" i="4"/>
  <c r="W3" i="3"/>
  <c r="T2" i="2"/>
  <c r="Z2" i="2"/>
  <c r="S2" i="1"/>
  <c r="Y2" i="1"/>
</calcChain>
</file>

<file path=xl/comments1.xml><?xml version="1.0" encoding="utf-8"?>
<comments xmlns="http://schemas.openxmlformats.org/spreadsheetml/2006/main">
  <authors>
    <author>Graham-Acquaah, Seth (AfricaRice)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Graham-Acquaah, Seth (AfricaRice):</t>
        </r>
        <r>
          <rPr>
            <sz val="9"/>
            <color indexed="81"/>
            <rFont val="Tahoma"/>
            <family val="2"/>
          </rPr>
          <t xml:space="preserve">
Hos is this different from second </t>
        </r>
      </text>
    </comment>
  </commentList>
</comments>
</file>

<file path=xl/sharedStrings.xml><?xml version="1.0" encoding="utf-8"?>
<sst xmlns="http://schemas.openxmlformats.org/spreadsheetml/2006/main" count="627" uniqueCount="195">
  <si>
    <t>Country</t>
  </si>
  <si>
    <t>Year</t>
  </si>
  <si>
    <t>Hub</t>
  </si>
  <si>
    <t>Village</t>
  </si>
  <si>
    <t>Variety</t>
  </si>
  <si>
    <t>Farmer's name</t>
  </si>
  <si>
    <t>Harvesting date</t>
  </si>
  <si>
    <t>Harvesing time (FHT or OHT)</t>
  </si>
  <si>
    <t>Farmer's age</t>
  </si>
  <si>
    <t>Farmer's educational level</t>
  </si>
  <si>
    <t>Planting date</t>
  </si>
  <si>
    <t>Plot identity</t>
  </si>
  <si>
    <t>Plot size</t>
  </si>
  <si>
    <t>Sample Number</t>
  </si>
  <si>
    <t>Moisture content at harvest</t>
  </si>
  <si>
    <t>Replication</t>
  </si>
  <si>
    <t>Moisture content of TG</t>
  </si>
  <si>
    <t>Moisture content of SG</t>
  </si>
  <si>
    <t>Moisture content of GBT</t>
  </si>
  <si>
    <t>Farmer Number</t>
  </si>
  <si>
    <t>OHT</t>
  </si>
  <si>
    <t>D1</t>
  </si>
  <si>
    <t>D2</t>
  </si>
  <si>
    <t>D3</t>
  </si>
  <si>
    <t>Plot size sqm</t>
  </si>
  <si>
    <t>FHT</t>
  </si>
  <si>
    <t>A1</t>
  </si>
  <si>
    <t>B1</t>
  </si>
  <si>
    <t>C1</t>
  </si>
  <si>
    <t>A11</t>
  </si>
  <si>
    <t>B11</t>
  </si>
  <si>
    <t>C11</t>
  </si>
  <si>
    <t>Moisture content of threshed grains</t>
  </si>
  <si>
    <t>A2</t>
  </si>
  <si>
    <t>B2</t>
  </si>
  <si>
    <t>C3</t>
  </si>
  <si>
    <t>C2</t>
  </si>
  <si>
    <t>A12</t>
  </si>
  <si>
    <t>B12</t>
  </si>
  <si>
    <t>C12</t>
  </si>
  <si>
    <t>Threshing method</t>
  </si>
  <si>
    <t>Improved</t>
  </si>
  <si>
    <t>Sample</t>
  </si>
  <si>
    <t>A3</t>
  </si>
  <si>
    <t>B3</t>
  </si>
  <si>
    <t>Traditional</t>
  </si>
  <si>
    <t>A4</t>
  </si>
  <si>
    <t>B4</t>
  </si>
  <si>
    <t>C4</t>
  </si>
  <si>
    <t>A13</t>
  </si>
  <si>
    <t>B13</t>
  </si>
  <si>
    <t>C13</t>
  </si>
  <si>
    <t>A14</t>
  </si>
  <si>
    <t>B14</t>
  </si>
  <si>
    <t>C14</t>
  </si>
  <si>
    <t>Weight of grains that dropped on tarpaulin before threshing (GBT) (g)</t>
  </si>
  <si>
    <t>Weight of grains re-threshed from panicles (g)</t>
  </si>
  <si>
    <t>Weight of grains dropped during threshing (g)</t>
  </si>
  <si>
    <t>Weight of grains dropped during winnowing (g)</t>
  </si>
  <si>
    <t>Moisture content before drying</t>
  </si>
  <si>
    <t>Technician</t>
  </si>
  <si>
    <t>Farmer</t>
  </si>
  <si>
    <t>Person drying</t>
  </si>
  <si>
    <t>E1</t>
  </si>
  <si>
    <t>E2</t>
  </si>
  <si>
    <t>E3</t>
  </si>
  <si>
    <t>Dry threshed grains to 14% moisture</t>
  </si>
  <si>
    <t>Moiture content after drying</t>
  </si>
  <si>
    <t>Parboiler (group or individual)</t>
  </si>
  <si>
    <t>Parboiler's name</t>
  </si>
  <si>
    <t>parboiler's age</t>
  </si>
  <si>
    <t>Parboiler's educational level</t>
  </si>
  <si>
    <t>Weight before parboiling (kg)</t>
  </si>
  <si>
    <t>Weight of grains gathered from the ground due to shattering (SG) (g)</t>
  </si>
  <si>
    <t>Weight of grain threshed from harvest panicles (TG) (kg)</t>
  </si>
  <si>
    <t>Weight of grains threshed grains (kg)</t>
  </si>
  <si>
    <t>Weight of threshed grain (kg)</t>
  </si>
  <si>
    <t>Weight of sample before drying (kg)</t>
  </si>
  <si>
    <t>Weight of sample after drying (kg)</t>
  </si>
  <si>
    <t>Farmers paddy</t>
  </si>
  <si>
    <t>Moisture content before parboiling</t>
  </si>
  <si>
    <t>Drying method</t>
  </si>
  <si>
    <t>Moisture content of dried paddy</t>
  </si>
  <si>
    <t>Weight of parboiled dried paddy (kg)</t>
  </si>
  <si>
    <t>Weight of grains dropped during washing (g)</t>
  </si>
  <si>
    <t>Weight of grains dropped during soaking (g)</t>
  </si>
  <si>
    <t>Weight of grains droped during steaming (g)</t>
  </si>
  <si>
    <t>Weight of grains abandoned on drying surface (g)</t>
  </si>
  <si>
    <t>parboiling method</t>
  </si>
  <si>
    <t>Improved paddy</t>
  </si>
  <si>
    <t>Transporter's name</t>
  </si>
  <si>
    <t>Transporter's age</t>
  </si>
  <si>
    <t>Transporter's educational level</t>
  </si>
  <si>
    <t>Weight before Transporting (kg)</t>
  </si>
  <si>
    <t>Moisture content before Transporting</t>
  </si>
  <si>
    <t>Transporting method</t>
  </si>
  <si>
    <t>Distance to destination</t>
  </si>
  <si>
    <t>Weight of sample after transportation (kg)</t>
  </si>
  <si>
    <t>Moisture content sample after transportation</t>
  </si>
  <si>
    <t>Sex</t>
  </si>
  <si>
    <t>Date of milling</t>
  </si>
  <si>
    <t xml:space="preserve">Miller:name </t>
  </si>
  <si>
    <t>Educational level</t>
  </si>
  <si>
    <t>Miller: age</t>
  </si>
  <si>
    <t>Miller: Gender</t>
  </si>
  <si>
    <t xml:space="preserve">Mill type </t>
  </si>
  <si>
    <t>Rice variety</t>
  </si>
  <si>
    <t>Engelberg</t>
  </si>
  <si>
    <t>Rubber roll</t>
  </si>
  <si>
    <t>A1 B1 C1</t>
  </si>
  <si>
    <t>A2 B2 C2</t>
  </si>
  <si>
    <t>A3 B3 C3</t>
  </si>
  <si>
    <t>A4 B4 C4</t>
  </si>
  <si>
    <t>A11 B11 C11</t>
  </si>
  <si>
    <t>A12 B12 C12</t>
  </si>
  <si>
    <t>A13 B13 C13</t>
  </si>
  <si>
    <t>A14 B14 C14</t>
  </si>
  <si>
    <t>Laboratory</t>
  </si>
  <si>
    <t>Weight of paddy sample (kg)</t>
  </si>
  <si>
    <t>Total weight of milled rice (kg)</t>
  </si>
  <si>
    <t>amount of husk from paddy sample (kg)</t>
  </si>
  <si>
    <t>Amount of bran from paddy sample (kg)</t>
  </si>
  <si>
    <t>Sample code for milling test</t>
  </si>
  <si>
    <t>TPFPTD</t>
  </si>
  <si>
    <t>TPFPID</t>
  </si>
  <si>
    <t>IPFPID</t>
  </si>
  <si>
    <t>IPIPID</t>
  </si>
  <si>
    <t>Sample name</t>
  </si>
  <si>
    <t>Weight of grains in 100g sampled bran</t>
  </si>
  <si>
    <t>Weight of grains in 100g sampled husk</t>
  </si>
  <si>
    <t>Farmer No</t>
  </si>
  <si>
    <t>Farmers name</t>
  </si>
  <si>
    <t>Date of storage</t>
  </si>
  <si>
    <t>Popular storage facility</t>
  </si>
  <si>
    <t xml:space="preserve">Room humidity </t>
  </si>
  <si>
    <t>Room temperature</t>
  </si>
  <si>
    <t>Age</t>
  </si>
  <si>
    <t>educational level</t>
  </si>
  <si>
    <t>Type of sample (paddy or milled rice</t>
  </si>
  <si>
    <t>Initial</t>
  </si>
  <si>
    <t>Repitition</t>
  </si>
  <si>
    <t xml:space="preserve">Paddy </t>
  </si>
  <si>
    <t>Location</t>
  </si>
  <si>
    <t>Visits (Months)</t>
  </si>
  <si>
    <t xml:space="preserve">Parboilrd Milled </t>
  </si>
  <si>
    <t xml:space="preserve">White Milled </t>
  </si>
  <si>
    <t>minimum number is 3 per hub</t>
  </si>
  <si>
    <t>Minimum of farmers is 10</t>
  </si>
  <si>
    <t>Minimum of  hubs is 1</t>
  </si>
  <si>
    <t>Minimum of hubs is 1</t>
  </si>
  <si>
    <t>Types of sample (Paddy or Milled rice)</t>
  </si>
  <si>
    <t>Collect 300 g samples for quality analysis (Group 1)</t>
  </si>
  <si>
    <t>Collect 300 g samples for quality analysis (Group 2)</t>
  </si>
  <si>
    <t>Collect 300 g samples for quality analysis (Group 3)</t>
  </si>
  <si>
    <t>Collect 300 g samples for quality analysis (Group 4)</t>
  </si>
  <si>
    <t>Collect 300 g samples for quality analysis (Group 5)</t>
  </si>
  <si>
    <t>Collect 300 g samples for quality analysis (Group 6</t>
  </si>
  <si>
    <t>Collect 300 g samples for quality analysis (Group 7)</t>
  </si>
  <si>
    <t>Weight of grain threshed from harvest panicles (TG) (g)</t>
  </si>
  <si>
    <t>Grains threshed at point of harvest</t>
  </si>
  <si>
    <t>Grains transported and threshed at threshing point</t>
  </si>
  <si>
    <t>Extimated% Shattering loss</t>
  </si>
  <si>
    <t>Estimated% In-field stacking loss</t>
  </si>
  <si>
    <t>Estimated In-field % transportation loss</t>
  </si>
  <si>
    <t>Weight of grains threshed and dried to 14% moisture (kg)</t>
  </si>
  <si>
    <t>Estimated % threshing loss</t>
  </si>
  <si>
    <t>Weight of threshed grain (g)</t>
  </si>
  <si>
    <t>Weight of sample after drying (g)</t>
  </si>
  <si>
    <t>Moisture shrink</t>
  </si>
  <si>
    <t>Corrected initial weight (g)</t>
  </si>
  <si>
    <t>Weight of sample before drying (g)</t>
  </si>
  <si>
    <t>Total Weight of grains left of drying area during drying period (g)</t>
  </si>
  <si>
    <t>Estimated % drying loss</t>
  </si>
  <si>
    <t>Weight of parboiled dried paddy (g)</t>
  </si>
  <si>
    <t>Estimated % parboiling loss</t>
  </si>
  <si>
    <t>Moisture shrink during transportation</t>
  </si>
  <si>
    <t>Corrected weight before transportation (kg)</t>
  </si>
  <si>
    <t>Estimated % transportation loss</t>
  </si>
  <si>
    <t>Weight of paddy sample (g)</t>
  </si>
  <si>
    <t>Amount of bran from paddy sample (g)</t>
  </si>
  <si>
    <t>amount of husk from paddy sample (g)</t>
  </si>
  <si>
    <t>Total amount of grains in husk (g)</t>
  </si>
  <si>
    <t>Total amount of milled grains in bran (g)</t>
  </si>
  <si>
    <t>Total weight of milled rice (g)</t>
  </si>
  <si>
    <t>Equivalence milled grains from paddy spilled and  recovered from husk</t>
  </si>
  <si>
    <t>Weight of milled grains due to spillage (g)</t>
  </si>
  <si>
    <t>Weight of paddy grains due to spillage (g)</t>
  </si>
  <si>
    <t>Total milled grains from spillage and from bran</t>
  </si>
  <si>
    <t>Estimated % loss during milling</t>
  </si>
  <si>
    <t>Weight after 3 months of storage (kg)</t>
  </si>
  <si>
    <t>Moisture content of sample at the start of storage period</t>
  </si>
  <si>
    <t>Moisture content of sample at the end of storage period</t>
  </si>
  <si>
    <t>Weight of sample  (kg)</t>
  </si>
  <si>
    <t>Corrected initial weight of sample (kg)</t>
  </si>
  <si>
    <t>Estimated % storage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</si>
</sst>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9" tint="-0.249977111117893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0" fillId="0" borderId="0" xfId="0" applyAlignment="1"/>
    <xf numFmtId="0" fontId="8" fillId="0" borderId="1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0" xfId="0" applyFont="1"/>
    <xf numFmtId="0" fontId="2" fillId="0" borderId="2" xfId="0" applyFont="1" applyBorder="1" applyAlignment="1">
      <alignment vertical="center" wrapText="1"/>
    </xf>
    <xf numFmtId="0" fontId="7" fillId="0" borderId="0" xfId="0" applyFont="1"/>
    <xf numFmtId="0" fontId="7" fillId="0" borderId="1" xfId="0" applyFont="1" applyBorder="1"/>
    <xf numFmtId="0" fontId="7" fillId="0" borderId="4" xfId="0" applyFont="1" applyBorder="1"/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0" fillId="2" borderId="0" xfId="0" applyFill="1" applyProtection="1"/>
    <xf numFmtId="0" fontId="0" fillId="2" borderId="2" xfId="0" applyFill="1" applyBorder="1" applyAlignment="1">
      <alignment wrapText="1"/>
    </xf>
    <xf numFmtId="0" fontId="0" fillId="2" borderId="2" xfId="0" applyFill="1" applyBorder="1" applyAlignment="1" applyProtection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justify" wrapText="1"/>
    </xf>
    <xf numFmtId="0" fontId="8" fillId="0" borderId="0" xfId="0" applyFont="1" applyAlignment="1">
      <alignment wrapText="1"/>
    </xf>
  </cellXfs>
  <cellStyles count="8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W9" sqref="W9"/>
    </sheetView>
  </sheetViews>
  <sheetFormatPr baseColWidth="10" defaultColWidth="8.83203125" defaultRowHeight="14" x14ac:dyDescent="0"/>
  <cols>
    <col min="6" max="9" width="11.6640625" customWidth="1"/>
    <col min="10" max="10" width="13.83203125" customWidth="1"/>
    <col min="11" max="11" width="16.6640625" customWidth="1"/>
    <col min="17" max="17" width="12" customWidth="1"/>
    <col min="18" max="18" width="18.6640625" customWidth="1"/>
    <col min="19" max="19" width="18.6640625" style="19" customWidth="1"/>
    <col min="20" max="20" width="10.5" customWidth="1"/>
    <col min="21" max="21" width="14.1640625" customWidth="1"/>
    <col min="25" max="25" width="8.83203125" style="19"/>
  </cols>
  <sheetData>
    <row r="1" spans="1:25" ht="98">
      <c r="A1" t="s">
        <v>0</v>
      </c>
      <c r="B1" t="s">
        <v>1</v>
      </c>
      <c r="C1" s="1" t="s">
        <v>2</v>
      </c>
      <c r="D1" s="1" t="s">
        <v>3</v>
      </c>
      <c r="E1" s="1" t="s">
        <v>19</v>
      </c>
      <c r="F1" s="1" t="s">
        <v>5</v>
      </c>
      <c r="G1" s="1" t="s">
        <v>8</v>
      </c>
      <c r="H1" s="1" t="s">
        <v>9</v>
      </c>
      <c r="I1" s="1" t="s">
        <v>4</v>
      </c>
      <c r="J1" s="1" t="s">
        <v>10</v>
      </c>
      <c r="K1" s="1" t="s">
        <v>6</v>
      </c>
      <c r="L1" s="1" t="s">
        <v>7</v>
      </c>
      <c r="M1" s="1" t="s">
        <v>14</v>
      </c>
      <c r="N1" s="1" t="s">
        <v>11</v>
      </c>
      <c r="O1" s="1" t="s">
        <v>24</v>
      </c>
      <c r="P1" s="1" t="s">
        <v>13</v>
      </c>
      <c r="Q1" s="1" t="s">
        <v>15</v>
      </c>
      <c r="R1" s="1" t="s">
        <v>74</v>
      </c>
      <c r="S1" s="27" t="s">
        <v>158</v>
      </c>
      <c r="T1" s="1" t="s">
        <v>16</v>
      </c>
      <c r="U1" s="1" t="s">
        <v>73</v>
      </c>
      <c r="V1" s="1" t="s">
        <v>17</v>
      </c>
      <c r="W1" s="2" t="s">
        <v>66</v>
      </c>
      <c r="X1" s="2" t="s">
        <v>151</v>
      </c>
      <c r="Y1" s="25" t="s">
        <v>161</v>
      </c>
    </row>
    <row r="2" spans="1:25">
      <c r="E2">
        <v>1</v>
      </c>
      <c r="L2" t="s">
        <v>20</v>
      </c>
      <c r="N2" t="s">
        <v>21</v>
      </c>
      <c r="O2">
        <v>1.5</v>
      </c>
      <c r="Q2">
        <v>1</v>
      </c>
      <c r="R2">
        <v>10</v>
      </c>
      <c r="S2" s="19">
        <f>R2*1000</f>
        <v>10000</v>
      </c>
      <c r="U2">
        <v>200</v>
      </c>
      <c r="Y2" s="19">
        <f>U2*100/(S2+U2)</f>
        <v>1.9607843137254901</v>
      </c>
    </row>
    <row r="3" spans="1:25">
      <c r="E3">
        <v>1</v>
      </c>
      <c r="L3" t="s">
        <v>20</v>
      </c>
      <c r="N3" t="s">
        <v>22</v>
      </c>
      <c r="O3">
        <v>1.5</v>
      </c>
      <c r="Q3">
        <v>2</v>
      </c>
    </row>
    <row r="4" spans="1:25">
      <c r="E4">
        <v>1</v>
      </c>
      <c r="L4" t="s">
        <v>20</v>
      </c>
      <c r="N4" t="s">
        <v>23</v>
      </c>
      <c r="O4">
        <v>1.5</v>
      </c>
      <c r="Q4">
        <v>3</v>
      </c>
    </row>
    <row r="5" spans="1:25">
      <c r="E5">
        <v>1</v>
      </c>
      <c r="L5" t="s">
        <v>25</v>
      </c>
      <c r="N5" t="s">
        <v>63</v>
      </c>
      <c r="O5">
        <v>1.5</v>
      </c>
      <c r="Q5">
        <v>1</v>
      </c>
    </row>
    <row r="6" spans="1:25">
      <c r="E6">
        <v>1</v>
      </c>
      <c r="L6" t="s">
        <v>25</v>
      </c>
      <c r="N6" t="s">
        <v>64</v>
      </c>
      <c r="O6">
        <v>1.5</v>
      </c>
      <c r="Q6">
        <v>2</v>
      </c>
    </row>
    <row r="7" spans="1:25">
      <c r="E7">
        <v>1</v>
      </c>
      <c r="L7" t="s">
        <v>25</v>
      </c>
      <c r="N7" t="s">
        <v>65</v>
      </c>
      <c r="O7">
        <v>1.5</v>
      </c>
      <c r="Q7">
        <v>3</v>
      </c>
    </row>
    <row r="8" spans="1:25">
      <c r="E8" t="s">
        <v>147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H1" workbookViewId="0">
      <selection activeCell="W8" sqref="V8:W8"/>
    </sheetView>
  </sheetViews>
  <sheetFormatPr baseColWidth="10" defaultColWidth="8.83203125" defaultRowHeight="14" x14ac:dyDescent="0"/>
  <cols>
    <col min="18" max="18" width="12.33203125" customWidth="1"/>
    <col min="20" max="20" width="8.83203125" style="19"/>
    <col min="26" max="26" width="8.83203125" style="19"/>
  </cols>
  <sheetData>
    <row r="1" spans="1:26" ht="126">
      <c r="A1" t="s">
        <v>0</v>
      </c>
      <c r="B1" t="s">
        <v>1</v>
      </c>
      <c r="C1" s="1" t="s">
        <v>2</v>
      </c>
      <c r="D1" s="1" t="s">
        <v>3</v>
      </c>
      <c r="E1" s="1" t="s">
        <v>19</v>
      </c>
      <c r="F1" s="1" t="s">
        <v>5</v>
      </c>
      <c r="G1" s="1" t="s">
        <v>8</v>
      </c>
      <c r="H1" s="1" t="s">
        <v>9</v>
      </c>
      <c r="I1" s="1" t="s">
        <v>99</v>
      </c>
      <c r="J1" s="1" t="s">
        <v>4</v>
      </c>
      <c r="K1" s="1" t="s">
        <v>10</v>
      </c>
      <c r="L1" s="1" t="s">
        <v>6</v>
      </c>
      <c r="M1" s="1" t="s">
        <v>7</v>
      </c>
      <c r="N1" s="1" t="s">
        <v>14</v>
      </c>
      <c r="O1" s="1" t="s">
        <v>11</v>
      </c>
      <c r="P1" s="1" t="s">
        <v>12</v>
      </c>
      <c r="Q1" s="1" t="s">
        <v>13</v>
      </c>
      <c r="R1" s="1" t="s">
        <v>15</v>
      </c>
      <c r="S1" s="1" t="s">
        <v>74</v>
      </c>
      <c r="T1" s="27" t="s">
        <v>158</v>
      </c>
      <c r="U1" s="1" t="s">
        <v>16</v>
      </c>
      <c r="V1" s="1" t="s">
        <v>55</v>
      </c>
      <c r="W1" s="1" t="s">
        <v>18</v>
      </c>
      <c r="X1" s="2" t="s">
        <v>66</v>
      </c>
      <c r="Y1" s="2" t="s">
        <v>152</v>
      </c>
      <c r="Z1" s="25" t="s">
        <v>162</v>
      </c>
    </row>
    <row r="2" spans="1:26">
      <c r="E2">
        <v>1</v>
      </c>
      <c r="M2" t="s">
        <v>20</v>
      </c>
      <c r="P2" t="s">
        <v>21</v>
      </c>
      <c r="S2">
        <v>10</v>
      </c>
      <c r="T2" s="19">
        <f>S2*1000</f>
        <v>10000</v>
      </c>
      <c r="V2">
        <v>300</v>
      </c>
      <c r="Z2" s="19">
        <f>V2*100/(T2+V2)</f>
        <v>2.912621359223301</v>
      </c>
    </row>
    <row r="3" spans="1:26">
      <c r="E3">
        <v>1</v>
      </c>
      <c r="M3" t="s">
        <v>20</v>
      </c>
      <c r="P3" t="s">
        <v>22</v>
      </c>
    </row>
    <row r="4" spans="1:26">
      <c r="E4">
        <v>1</v>
      </c>
      <c r="M4" t="s">
        <v>20</v>
      </c>
      <c r="P4" t="s">
        <v>23</v>
      </c>
    </row>
    <row r="5" spans="1:26">
      <c r="E5">
        <v>1</v>
      </c>
      <c r="M5" t="s">
        <v>25</v>
      </c>
      <c r="P5" t="s">
        <v>63</v>
      </c>
    </row>
    <row r="6" spans="1:26">
      <c r="E6">
        <v>1</v>
      </c>
      <c r="M6" t="s">
        <v>25</v>
      </c>
      <c r="P6" t="s">
        <v>64</v>
      </c>
    </row>
    <row r="7" spans="1:26">
      <c r="E7">
        <v>1</v>
      </c>
      <c r="M7" t="s">
        <v>25</v>
      </c>
      <c r="P7" t="s">
        <v>65</v>
      </c>
    </row>
    <row r="8" spans="1:26">
      <c r="E8" t="s">
        <v>147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E1" workbookViewId="0">
      <selection activeCell="R3" sqref="R3"/>
    </sheetView>
  </sheetViews>
  <sheetFormatPr baseColWidth="10" defaultColWidth="8.83203125" defaultRowHeight="14" x14ac:dyDescent="0"/>
  <cols>
    <col min="18" max="18" width="11.1640625" customWidth="1"/>
    <col min="19" max="19" width="9.33203125" customWidth="1"/>
    <col min="20" max="20" width="10.5" customWidth="1"/>
    <col min="21" max="21" width="9.5" customWidth="1"/>
    <col min="22" max="22" width="11.83203125" customWidth="1"/>
    <col min="23" max="23" width="8.83203125" style="19"/>
  </cols>
  <sheetData>
    <row r="1" spans="1:23" ht="14" customHeight="1">
      <c r="O1" s="28" t="s">
        <v>159</v>
      </c>
      <c r="P1" s="28"/>
      <c r="Q1" s="28"/>
      <c r="R1" s="28"/>
      <c r="S1" s="29" t="s">
        <v>160</v>
      </c>
      <c r="T1" s="30"/>
      <c r="U1" s="30"/>
      <c r="V1" s="30"/>
    </row>
    <row r="2" spans="1:23" ht="70">
      <c r="A2" t="s">
        <v>0</v>
      </c>
      <c r="B2" t="s">
        <v>1</v>
      </c>
      <c r="C2" s="1" t="s">
        <v>2</v>
      </c>
      <c r="D2" s="1" t="s">
        <v>3</v>
      </c>
      <c r="E2" s="1" t="s">
        <v>19</v>
      </c>
      <c r="F2" s="1" t="s">
        <v>5</v>
      </c>
      <c r="G2" s="1" t="s">
        <v>8</v>
      </c>
      <c r="H2" s="1" t="s">
        <v>9</v>
      </c>
      <c r="I2" s="1" t="s">
        <v>99</v>
      </c>
      <c r="J2" s="1" t="s">
        <v>4</v>
      </c>
      <c r="K2" s="1" t="s">
        <v>10</v>
      </c>
      <c r="L2" s="1" t="s">
        <v>6</v>
      </c>
      <c r="M2" s="1" t="s">
        <v>7</v>
      </c>
      <c r="N2" s="1" t="s">
        <v>14</v>
      </c>
      <c r="O2" s="1" t="s">
        <v>11</v>
      </c>
      <c r="P2" s="1" t="s">
        <v>75</v>
      </c>
      <c r="Q2" s="1" t="s">
        <v>32</v>
      </c>
      <c r="R2" s="2" t="s">
        <v>164</v>
      </c>
      <c r="S2" s="11" t="s">
        <v>11</v>
      </c>
      <c r="T2" s="11" t="s">
        <v>75</v>
      </c>
      <c r="U2" s="11" t="s">
        <v>32</v>
      </c>
      <c r="V2" s="12" t="s">
        <v>164</v>
      </c>
      <c r="W2" s="25" t="s">
        <v>163</v>
      </c>
    </row>
    <row r="3" spans="1:23">
      <c r="E3">
        <v>1</v>
      </c>
      <c r="M3" t="s">
        <v>20</v>
      </c>
      <c r="O3" t="s">
        <v>26</v>
      </c>
      <c r="R3">
        <v>10</v>
      </c>
      <c r="S3" s="13" t="s">
        <v>33</v>
      </c>
      <c r="V3">
        <v>9.8000000000000007</v>
      </c>
      <c r="W3" s="19">
        <f>(R3-V3)*100/R3</f>
        <v>1.9999999999999929</v>
      </c>
    </row>
    <row r="4" spans="1:23">
      <c r="E4">
        <v>1</v>
      </c>
      <c r="M4" t="s">
        <v>20</v>
      </c>
      <c r="O4" t="s">
        <v>27</v>
      </c>
      <c r="S4" s="13" t="s">
        <v>34</v>
      </c>
    </row>
    <row r="5" spans="1:23">
      <c r="E5">
        <v>1</v>
      </c>
      <c r="M5" t="s">
        <v>20</v>
      </c>
      <c r="O5" t="s">
        <v>28</v>
      </c>
      <c r="S5" s="13" t="s">
        <v>36</v>
      </c>
    </row>
    <row r="6" spans="1:23">
      <c r="E6">
        <v>1</v>
      </c>
      <c r="M6" t="s">
        <v>25</v>
      </c>
      <c r="O6" t="s">
        <v>29</v>
      </c>
      <c r="S6" s="13" t="s">
        <v>37</v>
      </c>
    </row>
    <row r="7" spans="1:23">
      <c r="E7">
        <v>1</v>
      </c>
      <c r="M7" t="s">
        <v>25</v>
      </c>
      <c r="O7" t="s">
        <v>30</v>
      </c>
      <c r="S7" s="13" t="s">
        <v>38</v>
      </c>
    </row>
    <row r="8" spans="1:23">
      <c r="E8">
        <v>1</v>
      </c>
      <c r="M8" t="s">
        <v>25</v>
      </c>
      <c r="O8" t="s">
        <v>31</v>
      </c>
      <c r="S8" s="13" t="s">
        <v>39</v>
      </c>
    </row>
    <row r="9" spans="1:23">
      <c r="E9" t="s">
        <v>147</v>
      </c>
    </row>
  </sheetData>
  <mergeCells count="2">
    <mergeCell ref="O1:R1"/>
    <mergeCell ref="S1:V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opLeftCell="E1" workbookViewId="0">
      <selection activeCell="U11" sqref="U11"/>
    </sheetView>
  </sheetViews>
  <sheetFormatPr baseColWidth="10" defaultColWidth="8.83203125" defaultRowHeight="14" x14ac:dyDescent="0"/>
  <cols>
    <col min="15" max="15" width="10" customWidth="1"/>
    <col min="18" max="18" width="8.83203125" style="19"/>
    <col min="21" max="21" width="13.5" customWidth="1"/>
    <col min="23" max="23" width="8.83203125" style="19"/>
  </cols>
  <sheetData>
    <row r="1" spans="1:23" ht="98">
      <c r="A1" t="s">
        <v>0</v>
      </c>
      <c r="B1" t="s">
        <v>1</v>
      </c>
      <c r="C1" s="1" t="s">
        <v>2</v>
      </c>
      <c r="D1" s="1" t="s">
        <v>3</v>
      </c>
      <c r="E1" s="1" t="s">
        <v>19</v>
      </c>
      <c r="F1" s="1" t="s">
        <v>5</v>
      </c>
      <c r="G1" s="1" t="s">
        <v>8</v>
      </c>
      <c r="H1" s="1" t="s">
        <v>9</v>
      </c>
      <c r="I1" s="1" t="s">
        <v>99</v>
      </c>
      <c r="J1" s="1" t="s">
        <v>4</v>
      </c>
      <c r="K1" s="1" t="s">
        <v>10</v>
      </c>
      <c r="L1" s="1" t="s">
        <v>6</v>
      </c>
      <c r="M1" s="1" t="s">
        <v>7</v>
      </c>
      <c r="N1" s="1" t="s">
        <v>14</v>
      </c>
      <c r="O1" s="2" t="s">
        <v>40</v>
      </c>
      <c r="P1" s="2" t="s">
        <v>42</v>
      </c>
      <c r="Q1" s="2" t="s">
        <v>76</v>
      </c>
      <c r="R1" s="25" t="s">
        <v>166</v>
      </c>
      <c r="S1" s="2" t="s">
        <v>56</v>
      </c>
      <c r="T1" s="2" t="s">
        <v>57</v>
      </c>
      <c r="U1" s="2" t="s">
        <v>58</v>
      </c>
      <c r="V1" s="2" t="s">
        <v>153</v>
      </c>
      <c r="W1" s="25" t="s">
        <v>165</v>
      </c>
    </row>
    <row r="2" spans="1:23">
      <c r="E2">
        <v>1</v>
      </c>
      <c r="M2" t="s">
        <v>20</v>
      </c>
      <c r="O2" t="s">
        <v>41</v>
      </c>
      <c r="P2" t="s">
        <v>43</v>
      </c>
      <c r="Q2">
        <v>24</v>
      </c>
      <c r="R2" s="19">
        <f>Q2*1000</f>
        <v>24000</v>
      </c>
      <c r="S2">
        <v>300</v>
      </c>
      <c r="T2">
        <v>140</v>
      </c>
      <c r="U2">
        <v>50</v>
      </c>
      <c r="W2" s="19">
        <f>(S2+T2+U2)*100/(R2+S2+T2+U2)</f>
        <v>2.0008166598611679</v>
      </c>
    </row>
    <row r="3" spans="1:23">
      <c r="E3">
        <v>1</v>
      </c>
      <c r="M3" t="s">
        <v>20</v>
      </c>
      <c r="O3" t="s">
        <v>41</v>
      </c>
      <c r="P3" t="s">
        <v>44</v>
      </c>
    </row>
    <row r="4" spans="1:23">
      <c r="E4">
        <v>1</v>
      </c>
      <c r="M4" t="s">
        <v>20</v>
      </c>
      <c r="O4" t="s">
        <v>41</v>
      </c>
      <c r="P4" t="s">
        <v>35</v>
      </c>
    </row>
    <row r="5" spans="1:23">
      <c r="E5">
        <v>1</v>
      </c>
      <c r="M5" t="s">
        <v>20</v>
      </c>
      <c r="O5" t="s">
        <v>45</v>
      </c>
      <c r="P5" t="s">
        <v>46</v>
      </c>
    </row>
    <row r="6" spans="1:23">
      <c r="E6">
        <v>1</v>
      </c>
      <c r="M6" t="s">
        <v>20</v>
      </c>
      <c r="O6" t="s">
        <v>45</v>
      </c>
      <c r="P6" t="s">
        <v>47</v>
      </c>
    </row>
    <row r="7" spans="1:23">
      <c r="E7">
        <v>1</v>
      </c>
      <c r="M7" t="s">
        <v>20</v>
      </c>
      <c r="O7" t="s">
        <v>45</v>
      </c>
      <c r="P7" t="s">
        <v>48</v>
      </c>
    </row>
    <row r="8" spans="1:23">
      <c r="E8">
        <v>1</v>
      </c>
      <c r="M8" t="s">
        <v>25</v>
      </c>
      <c r="O8" t="s">
        <v>41</v>
      </c>
      <c r="P8" t="s">
        <v>49</v>
      </c>
    </row>
    <row r="9" spans="1:23">
      <c r="E9">
        <v>1</v>
      </c>
      <c r="M9" t="s">
        <v>25</v>
      </c>
      <c r="O9" t="s">
        <v>41</v>
      </c>
      <c r="P9" t="s">
        <v>50</v>
      </c>
    </row>
    <row r="10" spans="1:23">
      <c r="E10">
        <v>1</v>
      </c>
      <c r="M10" t="s">
        <v>25</v>
      </c>
      <c r="O10" t="s">
        <v>41</v>
      </c>
      <c r="P10" t="s">
        <v>51</v>
      </c>
    </row>
    <row r="11" spans="1:23">
      <c r="E11">
        <v>1</v>
      </c>
      <c r="M11" t="s">
        <v>25</v>
      </c>
      <c r="O11" t="s">
        <v>45</v>
      </c>
      <c r="P11" t="s">
        <v>52</v>
      </c>
    </row>
    <row r="12" spans="1:23">
      <c r="E12">
        <v>1</v>
      </c>
      <c r="M12" t="s">
        <v>25</v>
      </c>
      <c r="O12" t="s">
        <v>45</v>
      </c>
      <c r="P12" t="s">
        <v>53</v>
      </c>
    </row>
    <row r="13" spans="1:23">
      <c r="E13">
        <v>1</v>
      </c>
      <c r="M13" t="s">
        <v>25</v>
      </c>
      <c r="O13" t="s">
        <v>45</v>
      </c>
      <c r="P13" t="s">
        <v>54</v>
      </c>
    </row>
    <row r="14" spans="1:23">
      <c r="E14" t="s">
        <v>147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G1" workbookViewId="0">
      <selection activeCell="W13" sqref="W13"/>
    </sheetView>
  </sheetViews>
  <sheetFormatPr baseColWidth="10" defaultColWidth="8.83203125" defaultRowHeight="14" x14ac:dyDescent="0"/>
  <cols>
    <col min="20" max="20" width="8.83203125" style="19"/>
    <col min="23" max="23" width="12.1640625" customWidth="1"/>
    <col min="24" max="26" width="8.83203125" style="19"/>
  </cols>
  <sheetData>
    <row r="1" spans="1:26" ht="112">
      <c r="A1" t="s">
        <v>0</v>
      </c>
      <c r="B1" t="s">
        <v>1</v>
      </c>
      <c r="C1" s="1" t="s">
        <v>2</v>
      </c>
      <c r="D1" s="1" t="s">
        <v>3</v>
      </c>
      <c r="E1" s="1" t="s">
        <v>19</v>
      </c>
      <c r="F1" s="1" t="s">
        <v>5</v>
      </c>
      <c r="G1" s="1" t="s">
        <v>8</v>
      </c>
      <c r="H1" s="1" t="s">
        <v>9</v>
      </c>
      <c r="I1" s="1" t="s">
        <v>99</v>
      </c>
      <c r="J1" s="1" t="s">
        <v>4</v>
      </c>
      <c r="K1" s="1" t="s">
        <v>10</v>
      </c>
      <c r="L1" s="1" t="s">
        <v>6</v>
      </c>
      <c r="M1" s="1" t="s">
        <v>7</v>
      </c>
      <c r="N1" s="1" t="s">
        <v>59</v>
      </c>
      <c r="O1" s="3" t="s">
        <v>77</v>
      </c>
      <c r="P1" s="3" t="s">
        <v>170</v>
      </c>
      <c r="Q1" s="2" t="s">
        <v>62</v>
      </c>
      <c r="R1" s="2" t="s">
        <v>42</v>
      </c>
      <c r="S1" s="2" t="s">
        <v>78</v>
      </c>
      <c r="T1" s="25" t="s">
        <v>167</v>
      </c>
      <c r="U1" s="2" t="s">
        <v>67</v>
      </c>
      <c r="V1" s="2" t="s">
        <v>171</v>
      </c>
      <c r="W1" s="2" t="s">
        <v>154</v>
      </c>
      <c r="X1" s="25" t="s">
        <v>168</v>
      </c>
      <c r="Y1" s="25" t="s">
        <v>169</v>
      </c>
      <c r="Z1" s="25" t="s">
        <v>172</v>
      </c>
    </row>
    <row r="2" spans="1:26">
      <c r="E2">
        <v>1</v>
      </c>
      <c r="M2" t="s">
        <v>20</v>
      </c>
      <c r="N2">
        <v>22</v>
      </c>
      <c r="O2">
        <v>300</v>
      </c>
      <c r="P2">
        <f>O2*1000</f>
        <v>300000</v>
      </c>
      <c r="Q2" t="s">
        <v>60</v>
      </c>
      <c r="R2" t="s">
        <v>43</v>
      </c>
      <c r="S2">
        <v>270</v>
      </c>
      <c r="T2" s="19">
        <f>S2*1000</f>
        <v>270000</v>
      </c>
      <c r="U2">
        <v>14</v>
      </c>
      <c r="V2">
        <v>400</v>
      </c>
      <c r="X2" s="19">
        <f>(N2-U2)*100/(100-U2)</f>
        <v>9.3023255813953494</v>
      </c>
      <c r="Y2" s="19">
        <f>P2-(X2/100)*P2</f>
        <v>272093.02325581398</v>
      </c>
      <c r="Z2" s="19">
        <f>V2*100/(V2+Y2)</f>
        <v>0.14679274912095039</v>
      </c>
    </row>
    <row r="3" spans="1:26">
      <c r="E3">
        <v>1</v>
      </c>
      <c r="M3" t="s">
        <v>20</v>
      </c>
      <c r="Q3" t="s">
        <v>60</v>
      </c>
      <c r="R3" t="s">
        <v>44</v>
      </c>
    </row>
    <row r="4" spans="1:26">
      <c r="E4">
        <v>1</v>
      </c>
      <c r="M4" t="s">
        <v>20</v>
      </c>
      <c r="Q4" t="s">
        <v>60</v>
      </c>
      <c r="R4" t="s">
        <v>35</v>
      </c>
    </row>
    <row r="5" spans="1:26">
      <c r="E5">
        <v>1</v>
      </c>
      <c r="M5" t="s">
        <v>20</v>
      </c>
      <c r="Q5" t="s">
        <v>61</v>
      </c>
      <c r="R5" t="s">
        <v>46</v>
      </c>
    </row>
    <row r="6" spans="1:26">
      <c r="E6">
        <v>1</v>
      </c>
      <c r="M6" t="s">
        <v>20</v>
      </c>
      <c r="Q6" t="s">
        <v>61</v>
      </c>
      <c r="R6" t="s">
        <v>47</v>
      </c>
    </row>
    <row r="7" spans="1:26">
      <c r="E7">
        <v>1</v>
      </c>
      <c r="M7" t="s">
        <v>20</v>
      </c>
      <c r="Q7" t="s">
        <v>61</v>
      </c>
      <c r="R7" t="s">
        <v>48</v>
      </c>
    </row>
    <row r="8" spans="1:26">
      <c r="E8">
        <v>1</v>
      </c>
      <c r="M8" t="s">
        <v>25</v>
      </c>
      <c r="Q8" t="s">
        <v>60</v>
      </c>
      <c r="R8" t="s">
        <v>49</v>
      </c>
    </row>
    <row r="9" spans="1:26">
      <c r="E9">
        <v>1</v>
      </c>
      <c r="M9" t="s">
        <v>25</v>
      </c>
      <c r="Q9" t="s">
        <v>60</v>
      </c>
      <c r="R9" t="s">
        <v>50</v>
      </c>
    </row>
    <row r="10" spans="1:26">
      <c r="E10">
        <v>1</v>
      </c>
      <c r="M10" t="s">
        <v>25</v>
      </c>
      <c r="Q10" t="s">
        <v>60</v>
      </c>
      <c r="R10" t="s">
        <v>51</v>
      </c>
    </row>
    <row r="11" spans="1:26">
      <c r="E11">
        <v>1</v>
      </c>
      <c r="M11" t="s">
        <v>25</v>
      </c>
      <c r="Q11" t="s">
        <v>61</v>
      </c>
      <c r="R11" t="s">
        <v>52</v>
      </c>
    </row>
    <row r="12" spans="1:26">
      <c r="E12">
        <v>1</v>
      </c>
      <c r="M12" t="s">
        <v>25</v>
      </c>
      <c r="Q12" t="s">
        <v>61</v>
      </c>
      <c r="R12" t="s">
        <v>53</v>
      </c>
    </row>
    <row r="13" spans="1:26">
      <c r="E13">
        <v>1</v>
      </c>
      <c r="M13" t="s">
        <v>25</v>
      </c>
      <c r="Q13" t="s">
        <v>61</v>
      </c>
      <c r="R13" t="s">
        <v>54</v>
      </c>
    </row>
    <row r="14" spans="1:26">
      <c r="E14" t="s">
        <v>147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opLeftCell="H1" workbookViewId="0">
      <selection activeCell="W11" sqref="W11"/>
    </sheetView>
  </sheetViews>
  <sheetFormatPr baseColWidth="10" defaultColWidth="8.83203125" defaultRowHeight="14" x14ac:dyDescent="0"/>
  <cols>
    <col min="5" max="5" width="11.33203125" customWidth="1"/>
    <col min="12" max="12" width="11.5" customWidth="1"/>
    <col min="13" max="13" width="13.5" customWidth="1"/>
    <col min="14" max="14" width="18" customWidth="1"/>
    <col min="15" max="16" width="10.83203125" customWidth="1"/>
    <col min="18" max="18" width="8.83203125" style="19"/>
    <col min="25" max="25" width="8.83203125" style="24"/>
  </cols>
  <sheetData>
    <row r="1" spans="1:25" ht="98">
      <c r="A1" t="s">
        <v>0</v>
      </c>
      <c r="B1" t="s">
        <v>1</v>
      </c>
      <c r="C1" s="1" t="s">
        <v>2</v>
      </c>
      <c r="D1" s="1" t="s">
        <v>3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99</v>
      </c>
      <c r="J1" s="1" t="s">
        <v>4</v>
      </c>
      <c r="K1" s="1" t="s">
        <v>72</v>
      </c>
      <c r="L1" s="1" t="s">
        <v>80</v>
      </c>
      <c r="M1" s="2" t="s">
        <v>88</v>
      </c>
      <c r="N1" s="2" t="s">
        <v>42</v>
      </c>
      <c r="O1" s="2" t="s">
        <v>81</v>
      </c>
      <c r="P1" s="2" t="s">
        <v>122</v>
      </c>
      <c r="Q1" s="2" t="s">
        <v>83</v>
      </c>
      <c r="R1" s="25" t="s">
        <v>173</v>
      </c>
      <c r="S1" s="2" t="s">
        <v>82</v>
      </c>
      <c r="T1" s="2" t="s">
        <v>84</v>
      </c>
      <c r="U1" s="2" t="s">
        <v>85</v>
      </c>
      <c r="V1" s="2" t="s">
        <v>86</v>
      </c>
      <c r="W1" s="2" t="s">
        <v>87</v>
      </c>
      <c r="X1" s="9" t="s">
        <v>155</v>
      </c>
      <c r="Y1" s="26" t="s">
        <v>174</v>
      </c>
    </row>
    <row r="2" spans="1:25">
      <c r="C2">
        <v>1</v>
      </c>
      <c r="E2">
        <v>1</v>
      </c>
      <c r="M2" t="s">
        <v>45</v>
      </c>
      <c r="N2" t="s">
        <v>79</v>
      </c>
      <c r="O2" t="s">
        <v>45</v>
      </c>
      <c r="P2" t="s">
        <v>123</v>
      </c>
      <c r="Q2">
        <v>200</v>
      </c>
      <c r="R2" s="19">
        <f>Q2*1000</f>
        <v>200000</v>
      </c>
      <c r="T2">
        <v>900</v>
      </c>
      <c r="U2">
        <v>800</v>
      </c>
      <c r="V2">
        <v>600</v>
      </c>
      <c r="W2">
        <v>500</v>
      </c>
      <c r="Y2" s="24">
        <f>(T2+U2+V2+W2)*100/(R2+T2+U2+V2+W2)</f>
        <v>1.3806706114398422</v>
      </c>
    </row>
    <row r="3" spans="1:25">
      <c r="C3">
        <v>1</v>
      </c>
      <c r="E3">
        <v>2</v>
      </c>
      <c r="M3" t="s">
        <v>45</v>
      </c>
      <c r="N3" t="s">
        <v>79</v>
      </c>
      <c r="O3" t="s">
        <v>45</v>
      </c>
      <c r="P3" t="s">
        <v>123</v>
      </c>
    </row>
    <row r="4" spans="1:25">
      <c r="C4">
        <v>1</v>
      </c>
      <c r="E4">
        <v>3</v>
      </c>
      <c r="M4" t="s">
        <v>45</v>
      </c>
      <c r="N4" t="s">
        <v>79</v>
      </c>
      <c r="O4" t="s">
        <v>45</v>
      </c>
      <c r="P4" t="s">
        <v>123</v>
      </c>
    </row>
    <row r="5" spans="1:25">
      <c r="C5">
        <v>1</v>
      </c>
      <c r="E5">
        <v>4</v>
      </c>
      <c r="M5" t="s">
        <v>45</v>
      </c>
      <c r="N5" t="s">
        <v>79</v>
      </c>
      <c r="O5" t="s">
        <v>45</v>
      </c>
      <c r="P5" t="s">
        <v>123</v>
      </c>
    </row>
    <row r="6" spans="1:25">
      <c r="C6">
        <v>1</v>
      </c>
      <c r="E6">
        <v>5</v>
      </c>
      <c r="M6" t="s">
        <v>45</v>
      </c>
      <c r="N6" t="s">
        <v>79</v>
      </c>
      <c r="O6" t="s">
        <v>45</v>
      </c>
      <c r="P6" t="s">
        <v>123</v>
      </c>
    </row>
    <row r="7" spans="1:25">
      <c r="C7">
        <v>1</v>
      </c>
      <c r="E7">
        <v>6</v>
      </c>
      <c r="M7" t="s">
        <v>45</v>
      </c>
      <c r="N7" t="s">
        <v>79</v>
      </c>
      <c r="O7" t="s">
        <v>45</v>
      </c>
      <c r="P7" t="s">
        <v>123</v>
      </c>
    </row>
    <row r="8" spans="1:25">
      <c r="C8">
        <v>1</v>
      </c>
      <c r="E8">
        <v>1</v>
      </c>
      <c r="M8" t="s">
        <v>45</v>
      </c>
      <c r="N8" t="s">
        <v>79</v>
      </c>
      <c r="O8" t="s">
        <v>41</v>
      </c>
      <c r="P8" t="s">
        <v>124</v>
      </c>
    </row>
    <row r="9" spans="1:25">
      <c r="C9">
        <v>1</v>
      </c>
      <c r="E9">
        <v>2</v>
      </c>
      <c r="M9" t="s">
        <v>45</v>
      </c>
      <c r="N9" t="s">
        <v>79</v>
      </c>
      <c r="O9" t="s">
        <v>41</v>
      </c>
      <c r="P9" t="s">
        <v>124</v>
      </c>
    </row>
    <row r="10" spans="1:25">
      <c r="C10">
        <v>1</v>
      </c>
      <c r="E10">
        <v>3</v>
      </c>
      <c r="M10" t="s">
        <v>45</v>
      </c>
      <c r="N10" t="s">
        <v>79</v>
      </c>
      <c r="O10" t="s">
        <v>41</v>
      </c>
      <c r="P10" t="s">
        <v>124</v>
      </c>
    </row>
    <row r="11" spans="1:25">
      <c r="C11">
        <v>1</v>
      </c>
      <c r="E11">
        <v>4</v>
      </c>
      <c r="M11" t="s">
        <v>45</v>
      </c>
      <c r="N11" t="s">
        <v>79</v>
      </c>
      <c r="O11" t="s">
        <v>41</v>
      </c>
      <c r="P11" t="s">
        <v>124</v>
      </c>
    </row>
    <row r="12" spans="1:25">
      <c r="C12">
        <v>1</v>
      </c>
      <c r="E12">
        <v>5</v>
      </c>
      <c r="M12" t="s">
        <v>45</v>
      </c>
      <c r="N12" t="s">
        <v>79</v>
      </c>
      <c r="O12" t="s">
        <v>41</v>
      </c>
      <c r="P12" t="s">
        <v>124</v>
      </c>
    </row>
    <row r="13" spans="1:25">
      <c r="C13">
        <v>1</v>
      </c>
      <c r="E13">
        <v>6</v>
      </c>
      <c r="M13" t="s">
        <v>45</v>
      </c>
      <c r="N13" t="s">
        <v>79</v>
      </c>
      <c r="O13" t="s">
        <v>41</v>
      </c>
      <c r="P13" t="s">
        <v>124</v>
      </c>
    </row>
    <row r="14" spans="1:25">
      <c r="C14">
        <v>1</v>
      </c>
      <c r="E14" t="s">
        <v>60</v>
      </c>
      <c r="M14" t="s">
        <v>41</v>
      </c>
      <c r="N14" t="s">
        <v>79</v>
      </c>
      <c r="O14" t="s">
        <v>41</v>
      </c>
      <c r="P14" t="s">
        <v>125</v>
      </c>
    </row>
    <row r="15" spans="1:25">
      <c r="C15">
        <v>1</v>
      </c>
      <c r="E15" t="s">
        <v>60</v>
      </c>
      <c r="M15" t="s">
        <v>41</v>
      </c>
      <c r="N15" t="s">
        <v>79</v>
      </c>
      <c r="O15" t="s">
        <v>41</v>
      </c>
      <c r="P15" t="s">
        <v>125</v>
      </c>
    </row>
    <row r="16" spans="1:25">
      <c r="C16">
        <v>1</v>
      </c>
      <c r="E16" t="s">
        <v>60</v>
      </c>
      <c r="M16" t="s">
        <v>41</v>
      </c>
      <c r="N16" t="s">
        <v>79</v>
      </c>
      <c r="O16" t="s">
        <v>41</v>
      </c>
      <c r="P16" t="s">
        <v>125</v>
      </c>
    </row>
    <row r="17" spans="3:16">
      <c r="C17">
        <v>1</v>
      </c>
      <c r="E17" t="s">
        <v>60</v>
      </c>
      <c r="M17" t="s">
        <v>41</v>
      </c>
      <c r="N17" t="s">
        <v>89</v>
      </c>
      <c r="O17" t="s">
        <v>41</v>
      </c>
      <c r="P17" t="s">
        <v>126</v>
      </c>
    </row>
    <row r="18" spans="3:16">
      <c r="C18">
        <v>1</v>
      </c>
      <c r="E18" t="s">
        <v>60</v>
      </c>
      <c r="M18" t="s">
        <v>41</v>
      </c>
      <c r="N18" t="s">
        <v>89</v>
      </c>
      <c r="O18" t="s">
        <v>41</v>
      </c>
      <c r="P18" t="s">
        <v>126</v>
      </c>
    </row>
    <row r="19" spans="3:16">
      <c r="C19">
        <v>1</v>
      </c>
      <c r="E19" t="s">
        <v>60</v>
      </c>
      <c r="M19" t="s">
        <v>41</v>
      </c>
      <c r="N19" t="s">
        <v>89</v>
      </c>
      <c r="O19" t="s">
        <v>41</v>
      </c>
      <c r="P19" t="s">
        <v>126</v>
      </c>
    </row>
    <row r="20" spans="3:16">
      <c r="C20" t="s">
        <v>148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J2" sqref="J2"/>
    </sheetView>
  </sheetViews>
  <sheetFormatPr baseColWidth="10" defaultColWidth="8.83203125" defaultRowHeight="14" x14ac:dyDescent="0"/>
  <cols>
    <col min="9" max="9" width="11.1640625" customWidth="1"/>
    <col min="12" max="12" width="10.33203125" customWidth="1"/>
    <col min="13" max="13" width="14.33203125" customWidth="1"/>
    <col min="16" max="16" width="10.6640625" style="19" customWidth="1"/>
    <col min="17" max="18" width="8.83203125" style="19"/>
  </cols>
  <sheetData>
    <row r="1" spans="1:18" ht="84">
      <c r="A1" t="s">
        <v>0</v>
      </c>
      <c r="B1" t="s">
        <v>1</v>
      </c>
      <c r="C1" s="1" t="s">
        <v>2</v>
      </c>
      <c r="D1" s="1" t="s">
        <v>3</v>
      </c>
      <c r="E1" s="1" t="s">
        <v>90</v>
      </c>
      <c r="F1" s="1" t="s">
        <v>91</v>
      </c>
      <c r="G1" s="1" t="s">
        <v>92</v>
      </c>
      <c r="H1" s="1" t="s">
        <v>99</v>
      </c>
      <c r="I1" s="1" t="s">
        <v>150</v>
      </c>
      <c r="J1" s="1" t="s">
        <v>93</v>
      </c>
      <c r="K1" s="1" t="s">
        <v>94</v>
      </c>
      <c r="L1" s="2" t="s">
        <v>95</v>
      </c>
      <c r="M1" s="2" t="s">
        <v>96</v>
      </c>
      <c r="N1" s="2" t="s">
        <v>97</v>
      </c>
      <c r="O1" s="2" t="s">
        <v>98</v>
      </c>
      <c r="P1" s="25" t="s">
        <v>175</v>
      </c>
      <c r="Q1" s="25" t="s">
        <v>176</v>
      </c>
      <c r="R1" s="25" t="s">
        <v>177</v>
      </c>
    </row>
    <row r="2" spans="1:18">
      <c r="J2">
        <v>200</v>
      </c>
      <c r="K2">
        <v>15</v>
      </c>
      <c r="N2">
        <v>196</v>
      </c>
      <c r="O2">
        <v>14</v>
      </c>
      <c r="P2" s="19">
        <f>(K2-O2)*100/(100-O2)</f>
        <v>1.1627906976744187</v>
      </c>
      <c r="Q2" s="19">
        <f>J2-(P2/100)*J2</f>
        <v>197.67441860465115</v>
      </c>
      <c r="R2" s="19">
        <f xml:space="preserve"> (Q2-N2)*100/Q2</f>
        <v>0.84705882352940609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8"/>
  <sheetViews>
    <sheetView workbookViewId="0">
      <selection activeCell="AF16" sqref="AF16"/>
    </sheetView>
  </sheetViews>
  <sheetFormatPr baseColWidth="10" defaultColWidth="8.83203125" defaultRowHeight="14" x14ac:dyDescent="0"/>
  <cols>
    <col min="6" max="6" width="14.33203125" customWidth="1"/>
    <col min="7" max="7" width="13.5" customWidth="1"/>
    <col min="10" max="10" width="12.1640625" customWidth="1"/>
    <col min="11" max="11" width="14.1640625" customWidth="1"/>
    <col min="14" max="14" width="8.83203125" style="19"/>
    <col min="18" max="18" width="8.83203125" style="19"/>
    <col min="20" max="20" width="8.83203125" style="19"/>
    <col min="23" max="26" width="8.83203125" style="19"/>
    <col min="28" max="28" width="8.83203125" style="19"/>
    <col min="30" max="30" width="12.83203125" style="22" customWidth="1"/>
  </cols>
  <sheetData>
    <row r="1" spans="1:32" ht="112">
      <c r="A1" t="s">
        <v>0</v>
      </c>
      <c r="B1" t="s">
        <v>1</v>
      </c>
      <c r="C1" s="1" t="s">
        <v>2</v>
      </c>
      <c r="D1" s="1" t="s">
        <v>3</v>
      </c>
      <c r="E1" s="1" t="s">
        <v>100</v>
      </c>
      <c r="F1" s="1" t="s">
        <v>101</v>
      </c>
      <c r="G1" s="1" t="s">
        <v>102</v>
      </c>
      <c r="H1" s="1" t="s">
        <v>103</v>
      </c>
      <c r="I1" s="1" t="s">
        <v>104</v>
      </c>
      <c r="J1" s="1" t="s">
        <v>105</v>
      </c>
      <c r="K1" s="1" t="s">
        <v>127</v>
      </c>
      <c r="L1" s="4" t="s">
        <v>106</v>
      </c>
      <c r="M1" s="5" t="s">
        <v>118</v>
      </c>
      <c r="N1" s="18" t="s">
        <v>178</v>
      </c>
      <c r="O1" s="5" t="s">
        <v>186</v>
      </c>
      <c r="P1" s="5" t="s">
        <v>185</v>
      </c>
      <c r="Q1" s="4" t="s">
        <v>121</v>
      </c>
      <c r="R1" s="20" t="s">
        <v>179</v>
      </c>
      <c r="S1" s="4" t="s">
        <v>120</v>
      </c>
      <c r="T1" s="20" t="s">
        <v>180</v>
      </c>
      <c r="U1" s="5" t="s">
        <v>129</v>
      </c>
      <c r="V1" s="5" t="s">
        <v>128</v>
      </c>
      <c r="W1" s="21" t="s">
        <v>181</v>
      </c>
      <c r="X1" s="21" t="s">
        <v>184</v>
      </c>
      <c r="Y1" s="21" t="s">
        <v>182</v>
      </c>
      <c r="Z1" s="21" t="s">
        <v>187</v>
      </c>
      <c r="AA1" s="6" t="s">
        <v>119</v>
      </c>
      <c r="AB1" s="22" t="s">
        <v>183</v>
      </c>
      <c r="AC1" s="9" t="s">
        <v>156</v>
      </c>
      <c r="AD1" s="22" t="s">
        <v>188</v>
      </c>
      <c r="AE1" s="10"/>
      <c r="AF1" s="10"/>
    </row>
    <row r="2" spans="1:32">
      <c r="C2">
        <v>1</v>
      </c>
      <c r="J2" t="s">
        <v>107</v>
      </c>
      <c r="K2" t="s">
        <v>109</v>
      </c>
      <c r="M2">
        <v>100</v>
      </c>
      <c r="N2" s="19">
        <f>M2*1000</f>
        <v>100000</v>
      </c>
      <c r="O2">
        <v>300</v>
      </c>
      <c r="P2">
        <v>200</v>
      </c>
      <c r="Q2">
        <v>10</v>
      </c>
      <c r="R2" s="19">
        <f>Q2*1000</f>
        <v>10000</v>
      </c>
      <c r="S2">
        <v>22</v>
      </c>
      <c r="T2" s="19">
        <f>S2*1000</f>
        <v>22000</v>
      </c>
      <c r="U2">
        <v>4</v>
      </c>
      <c r="V2">
        <v>7</v>
      </c>
      <c r="W2" s="19">
        <f>U2*T2/100</f>
        <v>880</v>
      </c>
      <c r="X2" s="19">
        <f>(AB2+O2)*W2/N2</f>
        <v>601.04</v>
      </c>
      <c r="Y2" s="19">
        <f>V2*R2/100</f>
        <v>700</v>
      </c>
      <c r="Z2" s="19">
        <f>P2+Y2</f>
        <v>900</v>
      </c>
      <c r="AA2">
        <v>68</v>
      </c>
      <c r="AB2" s="19">
        <f>AA2*1000</f>
        <v>68000</v>
      </c>
      <c r="AD2" s="22">
        <f>(X2+Z2)*100/(X2+Z2+AB2)</f>
        <v>2.1597374657990733</v>
      </c>
    </row>
    <row r="3" spans="1:32">
      <c r="C3">
        <v>1</v>
      </c>
      <c r="J3" t="s">
        <v>107</v>
      </c>
      <c r="K3" t="s">
        <v>109</v>
      </c>
    </row>
    <row r="4" spans="1:32">
      <c r="C4">
        <v>1</v>
      </c>
      <c r="J4" t="s">
        <v>108</v>
      </c>
      <c r="K4" t="s">
        <v>109</v>
      </c>
    </row>
    <row r="5" spans="1:32">
      <c r="C5">
        <v>1</v>
      </c>
      <c r="J5" t="s">
        <v>108</v>
      </c>
      <c r="K5" t="s">
        <v>109</v>
      </c>
    </row>
    <row r="6" spans="1:32">
      <c r="C6">
        <v>1</v>
      </c>
      <c r="J6" t="s">
        <v>107</v>
      </c>
      <c r="K6" t="s">
        <v>110</v>
      </c>
    </row>
    <row r="7" spans="1:32">
      <c r="C7">
        <v>1</v>
      </c>
      <c r="J7" t="s">
        <v>107</v>
      </c>
      <c r="K7" t="s">
        <v>110</v>
      </c>
    </row>
    <row r="8" spans="1:32">
      <c r="C8">
        <v>1</v>
      </c>
      <c r="J8" t="s">
        <v>108</v>
      </c>
      <c r="K8" t="s">
        <v>110</v>
      </c>
    </row>
    <row r="9" spans="1:32">
      <c r="C9">
        <v>1</v>
      </c>
      <c r="J9" t="s">
        <v>108</v>
      </c>
      <c r="K9" t="s">
        <v>110</v>
      </c>
    </row>
    <row r="10" spans="1:32">
      <c r="C10">
        <v>1</v>
      </c>
      <c r="J10" t="s">
        <v>107</v>
      </c>
      <c r="K10" t="s">
        <v>111</v>
      </c>
    </row>
    <row r="11" spans="1:32">
      <c r="C11">
        <v>1</v>
      </c>
      <c r="J11" t="s">
        <v>107</v>
      </c>
      <c r="K11" t="s">
        <v>111</v>
      </c>
    </row>
    <row r="12" spans="1:32">
      <c r="C12">
        <v>1</v>
      </c>
      <c r="J12" t="s">
        <v>108</v>
      </c>
      <c r="K12" t="s">
        <v>111</v>
      </c>
    </row>
    <row r="13" spans="1:32">
      <c r="C13">
        <v>1</v>
      </c>
      <c r="J13" t="s">
        <v>108</v>
      </c>
      <c r="K13" t="s">
        <v>111</v>
      </c>
    </row>
    <row r="14" spans="1:32">
      <c r="C14">
        <v>1</v>
      </c>
      <c r="J14" t="s">
        <v>107</v>
      </c>
      <c r="K14" t="s">
        <v>112</v>
      </c>
    </row>
    <row r="15" spans="1:32">
      <c r="C15">
        <v>1</v>
      </c>
      <c r="J15" t="s">
        <v>107</v>
      </c>
      <c r="K15" t="s">
        <v>112</v>
      </c>
    </row>
    <row r="16" spans="1:32">
      <c r="C16">
        <v>1</v>
      </c>
      <c r="J16" t="s">
        <v>108</v>
      </c>
      <c r="K16" t="s">
        <v>112</v>
      </c>
    </row>
    <row r="17" spans="3:11">
      <c r="C17">
        <v>1</v>
      </c>
      <c r="J17" t="s">
        <v>108</v>
      </c>
      <c r="K17" t="s">
        <v>112</v>
      </c>
    </row>
    <row r="18" spans="3:11">
      <c r="C18">
        <v>1</v>
      </c>
      <c r="J18" t="s">
        <v>107</v>
      </c>
      <c r="K18" t="s">
        <v>113</v>
      </c>
    </row>
    <row r="19" spans="3:11">
      <c r="C19">
        <v>1</v>
      </c>
      <c r="J19" t="s">
        <v>107</v>
      </c>
      <c r="K19" t="s">
        <v>113</v>
      </c>
    </row>
    <row r="20" spans="3:11">
      <c r="C20">
        <v>1</v>
      </c>
      <c r="J20" t="s">
        <v>108</v>
      </c>
      <c r="K20" t="s">
        <v>113</v>
      </c>
    </row>
    <row r="21" spans="3:11">
      <c r="C21">
        <v>1</v>
      </c>
      <c r="J21" t="s">
        <v>108</v>
      </c>
      <c r="K21" t="s">
        <v>113</v>
      </c>
    </row>
    <row r="22" spans="3:11">
      <c r="C22">
        <v>1</v>
      </c>
      <c r="J22" t="s">
        <v>107</v>
      </c>
      <c r="K22" t="s">
        <v>114</v>
      </c>
    </row>
    <row r="23" spans="3:11">
      <c r="C23">
        <v>1</v>
      </c>
      <c r="J23" t="s">
        <v>107</v>
      </c>
      <c r="K23" t="s">
        <v>114</v>
      </c>
    </row>
    <row r="24" spans="3:11">
      <c r="C24">
        <v>1</v>
      </c>
      <c r="J24" t="s">
        <v>108</v>
      </c>
      <c r="K24" t="s">
        <v>114</v>
      </c>
    </row>
    <row r="25" spans="3:11">
      <c r="C25">
        <v>1</v>
      </c>
      <c r="J25" t="s">
        <v>108</v>
      </c>
      <c r="K25" t="s">
        <v>114</v>
      </c>
    </row>
    <row r="26" spans="3:11">
      <c r="C26">
        <v>1</v>
      </c>
      <c r="J26" t="s">
        <v>107</v>
      </c>
      <c r="K26" t="s">
        <v>115</v>
      </c>
    </row>
    <row r="27" spans="3:11">
      <c r="C27">
        <v>1</v>
      </c>
      <c r="J27" t="s">
        <v>107</v>
      </c>
      <c r="K27" t="s">
        <v>115</v>
      </c>
    </row>
    <row r="28" spans="3:11">
      <c r="C28">
        <v>1</v>
      </c>
      <c r="J28" t="s">
        <v>108</v>
      </c>
      <c r="K28" t="s">
        <v>115</v>
      </c>
    </row>
    <row r="29" spans="3:11">
      <c r="C29">
        <v>1</v>
      </c>
      <c r="J29" t="s">
        <v>108</v>
      </c>
      <c r="K29" t="s">
        <v>115</v>
      </c>
    </row>
    <row r="30" spans="3:11">
      <c r="C30">
        <v>1</v>
      </c>
      <c r="J30" t="s">
        <v>107</v>
      </c>
      <c r="K30" t="s">
        <v>116</v>
      </c>
    </row>
    <row r="31" spans="3:11">
      <c r="C31">
        <v>1</v>
      </c>
      <c r="J31" t="s">
        <v>107</v>
      </c>
      <c r="K31" t="s">
        <v>116</v>
      </c>
    </row>
    <row r="32" spans="3:11">
      <c r="C32">
        <v>1</v>
      </c>
      <c r="J32" t="s">
        <v>108</v>
      </c>
      <c r="K32" t="s">
        <v>116</v>
      </c>
    </row>
    <row r="33" spans="3:11">
      <c r="C33">
        <v>1</v>
      </c>
      <c r="J33" t="s">
        <v>108</v>
      </c>
      <c r="K33" t="s">
        <v>116</v>
      </c>
    </row>
    <row r="34" spans="3:11">
      <c r="C34">
        <v>1</v>
      </c>
      <c r="J34" t="s">
        <v>117</v>
      </c>
      <c r="K34" t="s">
        <v>109</v>
      </c>
    </row>
    <row r="35" spans="3:11">
      <c r="C35">
        <v>1</v>
      </c>
      <c r="J35" t="s">
        <v>117</v>
      </c>
      <c r="K35" t="s">
        <v>109</v>
      </c>
    </row>
    <row r="36" spans="3:11">
      <c r="C36">
        <v>1</v>
      </c>
      <c r="J36" t="s">
        <v>117</v>
      </c>
      <c r="K36" t="s">
        <v>110</v>
      </c>
    </row>
    <row r="37" spans="3:11">
      <c r="C37">
        <v>1</v>
      </c>
      <c r="J37" t="s">
        <v>117</v>
      </c>
      <c r="K37" t="s">
        <v>110</v>
      </c>
    </row>
    <row r="38" spans="3:11">
      <c r="C38">
        <v>1</v>
      </c>
      <c r="J38" t="s">
        <v>117</v>
      </c>
      <c r="K38" t="s">
        <v>111</v>
      </c>
    </row>
    <row r="39" spans="3:11">
      <c r="C39">
        <v>1</v>
      </c>
      <c r="J39" t="s">
        <v>117</v>
      </c>
      <c r="K39" t="s">
        <v>111</v>
      </c>
    </row>
    <row r="40" spans="3:11">
      <c r="C40">
        <v>1</v>
      </c>
      <c r="J40" t="s">
        <v>117</v>
      </c>
      <c r="K40" t="s">
        <v>112</v>
      </c>
    </row>
    <row r="41" spans="3:11">
      <c r="C41">
        <v>1</v>
      </c>
      <c r="J41" t="s">
        <v>117</v>
      </c>
      <c r="K41" t="s">
        <v>112</v>
      </c>
    </row>
    <row r="42" spans="3:11">
      <c r="C42">
        <v>1</v>
      </c>
      <c r="J42" t="s">
        <v>117</v>
      </c>
      <c r="K42" t="s">
        <v>113</v>
      </c>
    </row>
    <row r="43" spans="3:11">
      <c r="C43">
        <v>1</v>
      </c>
      <c r="J43" t="s">
        <v>117</v>
      </c>
      <c r="K43" t="s">
        <v>113</v>
      </c>
    </row>
    <row r="44" spans="3:11">
      <c r="C44">
        <v>1</v>
      </c>
      <c r="J44" t="s">
        <v>117</v>
      </c>
      <c r="K44" t="s">
        <v>114</v>
      </c>
    </row>
    <row r="45" spans="3:11">
      <c r="C45">
        <v>1</v>
      </c>
      <c r="J45" t="s">
        <v>117</v>
      </c>
      <c r="K45" t="s">
        <v>114</v>
      </c>
    </row>
    <row r="46" spans="3:11">
      <c r="C46">
        <v>1</v>
      </c>
      <c r="J46" t="s">
        <v>117</v>
      </c>
      <c r="K46" t="s">
        <v>115</v>
      </c>
    </row>
    <row r="47" spans="3:11">
      <c r="C47">
        <v>1</v>
      </c>
      <c r="J47" t="s">
        <v>117</v>
      </c>
      <c r="K47" t="s">
        <v>115</v>
      </c>
    </row>
    <row r="48" spans="3:11">
      <c r="C48">
        <v>1</v>
      </c>
      <c r="J48" t="s">
        <v>117</v>
      </c>
      <c r="K48" t="s">
        <v>116</v>
      </c>
    </row>
    <row r="49" spans="3:11">
      <c r="C49">
        <v>1</v>
      </c>
      <c r="J49" t="s">
        <v>117</v>
      </c>
      <c r="K49" t="s">
        <v>116</v>
      </c>
    </row>
    <row r="50" spans="3:11">
      <c r="C50">
        <v>1</v>
      </c>
      <c r="J50" t="s">
        <v>117</v>
      </c>
      <c r="K50" t="s">
        <v>123</v>
      </c>
    </row>
    <row r="51" spans="3:11">
      <c r="C51">
        <v>1</v>
      </c>
      <c r="J51" t="s">
        <v>117</v>
      </c>
      <c r="K51" t="s">
        <v>123</v>
      </c>
    </row>
    <row r="52" spans="3:11">
      <c r="C52">
        <v>1</v>
      </c>
      <c r="J52" t="s">
        <v>117</v>
      </c>
      <c r="K52" t="s">
        <v>123</v>
      </c>
    </row>
    <row r="53" spans="3:11">
      <c r="C53">
        <v>1</v>
      </c>
      <c r="J53" t="s">
        <v>117</v>
      </c>
      <c r="K53" t="s">
        <v>123</v>
      </c>
    </row>
    <row r="54" spans="3:11">
      <c r="C54">
        <v>1</v>
      </c>
      <c r="J54" t="s">
        <v>117</v>
      </c>
      <c r="K54" t="s">
        <v>123</v>
      </c>
    </row>
    <row r="55" spans="3:11">
      <c r="C55">
        <v>1</v>
      </c>
      <c r="J55" t="s">
        <v>117</v>
      </c>
      <c r="K55" t="s">
        <v>123</v>
      </c>
    </row>
    <row r="56" spans="3:11">
      <c r="C56">
        <v>1</v>
      </c>
      <c r="J56" t="s">
        <v>117</v>
      </c>
      <c r="K56" t="s">
        <v>124</v>
      </c>
    </row>
    <row r="57" spans="3:11">
      <c r="C57">
        <v>1</v>
      </c>
      <c r="J57" t="s">
        <v>117</v>
      </c>
      <c r="K57" t="s">
        <v>124</v>
      </c>
    </row>
    <row r="58" spans="3:11">
      <c r="C58">
        <v>1</v>
      </c>
      <c r="J58" t="s">
        <v>117</v>
      </c>
      <c r="K58" t="s">
        <v>124</v>
      </c>
    </row>
    <row r="59" spans="3:11">
      <c r="C59">
        <v>1</v>
      </c>
      <c r="J59" t="s">
        <v>117</v>
      </c>
      <c r="K59" t="s">
        <v>124</v>
      </c>
    </row>
    <row r="60" spans="3:11">
      <c r="C60">
        <v>1</v>
      </c>
      <c r="J60" t="s">
        <v>117</v>
      </c>
      <c r="K60" t="s">
        <v>124</v>
      </c>
    </row>
    <row r="61" spans="3:11">
      <c r="C61">
        <v>1</v>
      </c>
      <c r="J61" t="s">
        <v>117</v>
      </c>
      <c r="K61" t="s">
        <v>124</v>
      </c>
    </row>
    <row r="62" spans="3:11">
      <c r="C62">
        <v>1</v>
      </c>
      <c r="J62" t="s">
        <v>117</v>
      </c>
      <c r="K62" t="s">
        <v>125</v>
      </c>
    </row>
    <row r="63" spans="3:11">
      <c r="C63">
        <v>1</v>
      </c>
      <c r="J63" t="s">
        <v>117</v>
      </c>
      <c r="K63" t="s">
        <v>125</v>
      </c>
    </row>
    <row r="64" spans="3:11">
      <c r="C64">
        <v>1</v>
      </c>
      <c r="J64" t="s">
        <v>117</v>
      </c>
      <c r="K64" t="s">
        <v>125</v>
      </c>
    </row>
    <row r="65" spans="3:11">
      <c r="C65">
        <v>1</v>
      </c>
      <c r="J65" t="s">
        <v>117</v>
      </c>
      <c r="K65" t="s">
        <v>126</v>
      </c>
    </row>
    <row r="66" spans="3:11">
      <c r="C66">
        <v>1</v>
      </c>
      <c r="J66" t="s">
        <v>117</v>
      </c>
      <c r="K66" t="s">
        <v>126</v>
      </c>
    </row>
    <row r="67" spans="3:11">
      <c r="C67">
        <v>1</v>
      </c>
      <c r="J67" t="s">
        <v>117</v>
      </c>
      <c r="K67" t="s">
        <v>126</v>
      </c>
    </row>
    <row r="68" spans="3:11">
      <c r="C68" t="s">
        <v>149</v>
      </c>
    </row>
  </sheetData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workbookViewId="0">
      <selection activeCell="AA16" sqref="AA16"/>
    </sheetView>
  </sheetViews>
  <sheetFormatPr baseColWidth="10" defaultColWidth="8.83203125" defaultRowHeight="14" x14ac:dyDescent="0"/>
  <cols>
    <col min="11" max="11" width="10.1640625" customWidth="1"/>
    <col min="12" max="12" width="13.5" customWidth="1"/>
    <col min="19" max="21" width="12" customWidth="1"/>
    <col min="23" max="25" width="8.83203125" style="24"/>
  </cols>
  <sheetData>
    <row r="1" spans="1:25" ht="98">
      <c r="A1" t="s">
        <v>0</v>
      </c>
      <c r="B1" s="1" t="s">
        <v>2</v>
      </c>
      <c r="C1" s="1" t="s">
        <v>3</v>
      </c>
      <c r="D1" s="1" t="s">
        <v>130</v>
      </c>
      <c r="E1" s="1" t="s">
        <v>131</v>
      </c>
      <c r="F1" s="1" t="s">
        <v>136</v>
      </c>
      <c r="G1" s="1" t="s">
        <v>99</v>
      </c>
      <c r="H1" s="1" t="s">
        <v>137</v>
      </c>
      <c r="I1" s="1" t="s">
        <v>132</v>
      </c>
      <c r="J1" s="1" t="s">
        <v>133</v>
      </c>
      <c r="K1" s="1" t="s">
        <v>142</v>
      </c>
      <c r="L1" s="1" t="s">
        <v>143</v>
      </c>
      <c r="M1" s="4" t="s">
        <v>192</v>
      </c>
      <c r="N1" s="4" t="s">
        <v>140</v>
      </c>
      <c r="O1" s="5" t="s">
        <v>138</v>
      </c>
      <c r="P1" s="4" t="s">
        <v>106</v>
      </c>
      <c r="Q1" s="5" t="s">
        <v>190</v>
      </c>
      <c r="R1" s="5" t="s">
        <v>134</v>
      </c>
      <c r="S1" s="5" t="s">
        <v>135</v>
      </c>
      <c r="T1" s="5" t="s">
        <v>191</v>
      </c>
      <c r="U1" s="14" t="s">
        <v>189</v>
      </c>
      <c r="V1" s="9" t="s">
        <v>157</v>
      </c>
      <c r="W1" s="23" t="s">
        <v>168</v>
      </c>
      <c r="X1" s="23" t="s">
        <v>193</v>
      </c>
      <c r="Y1" s="23" t="s">
        <v>194</v>
      </c>
    </row>
    <row r="2" spans="1:25">
      <c r="D2">
        <v>1</v>
      </c>
      <c r="K2">
        <v>1</v>
      </c>
      <c r="L2" s="7" t="s">
        <v>139</v>
      </c>
      <c r="M2">
        <v>50</v>
      </c>
      <c r="N2">
        <v>1</v>
      </c>
      <c r="O2" t="s">
        <v>141</v>
      </c>
      <c r="Q2">
        <v>16</v>
      </c>
      <c r="T2">
        <v>15.5</v>
      </c>
      <c r="U2">
        <v>49</v>
      </c>
      <c r="W2" s="24">
        <f>(Q2-T2)*100/(100-T2)</f>
        <v>0.59171597633136097</v>
      </c>
      <c r="X2" s="24">
        <f>M2-(W2/100)*M2</f>
        <v>49.704142011834321</v>
      </c>
      <c r="Y2" s="24">
        <f>(X2-U2)*100/X2</f>
        <v>1.4166666666666698</v>
      </c>
    </row>
    <row r="3" spans="1:25">
      <c r="D3">
        <v>1</v>
      </c>
      <c r="K3">
        <v>1</v>
      </c>
      <c r="L3" s="7">
        <v>3</v>
      </c>
      <c r="N3">
        <v>1</v>
      </c>
      <c r="O3" t="s">
        <v>141</v>
      </c>
      <c r="W3" s="24">
        <f t="shared" ref="W3:W55" si="0">(Q3-T3)*100/(100-T3)</f>
        <v>0</v>
      </c>
      <c r="X3" s="24">
        <f t="shared" ref="X3:X55" si="1">M3-(W3/100)*M3</f>
        <v>0</v>
      </c>
      <c r="Y3" s="24" t="e">
        <f t="shared" ref="Y3:Y55" si="2">(X3-U3)*100/X3</f>
        <v>#DIV/0!</v>
      </c>
    </row>
    <row r="4" spans="1:25">
      <c r="D4">
        <v>1</v>
      </c>
      <c r="K4">
        <v>1</v>
      </c>
      <c r="L4" s="7">
        <v>6</v>
      </c>
      <c r="M4" s="8"/>
      <c r="N4">
        <v>1</v>
      </c>
      <c r="O4" t="s">
        <v>141</v>
      </c>
      <c r="W4" s="24">
        <f t="shared" si="0"/>
        <v>0</v>
      </c>
      <c r="X4" s="24">
        <f t="shared" si="1"/>
        <v>0</v>
      </c>
      <c r="Y4" s="24" t="e">
        <f t="shared" si="2"/>
        <v>#DIV/0!</v>
      </c>
    </row>
    <row r="5" spans="1:25">
      <c r="D5">
        <v>1</v>
      </c>
      <c r="K5">
        <v>1</v>
      </c>
      <c r="L5" s="7" t="s">
        <v>139</v>
      </c>
      <c r="M5">
        <v>50</v>
      </c>
      <c r="N5">
        <v>2</v>
      </c>
      <c r="O5" t="s">
        <v>141</v>
      </c>
      <c r="W5" s="24">
        <f t="shared" si="0"/>
        <v>0</v>
      </c>
      <c r="X5" s="24">
        <f t="shared" si="1"/>
        <v>50</v>
      </c>
      <c r="Y5" s="24">
        <f t="shared" si="2"/>
        <v>100</v>
      </c>
    </row>
    <row r="6" spans="1:25">
      <c r="D6">
        <v>1</v>
      </c>
      <c r="K6">
        <v>1</v>
      </c>
      <c r="L6" s="7">
        <v>3</v>
      </c>
      <c r="M6" s="8"/>
      <c r="N6">
        <v>2</v>
      </c>
      <c r="O6" t="s">
        <v>141</v>
      </c>
      <c r="W6" s="24">
        <f t="shared" si="0"/>
        <v>0</v>
      </c>
      <c r="X6" s="24">
        <f t="shared" si="1"/>
        <v>0</v>
      </c>
      <c r="Y6" s="24" t="e">
        <f t="shared" si="2"/>
        <v>#DIV/0!</v>
      </c>
    </row>
    <row r="7" spans="1:25">
      <c r="D7">
        <v>1</v>
      </c>
      <c r="K7">
        <v>1</v>
      </c>
      <c r="L7" s="7">
        <v>6</v>
      </c>
      <c r="M7" s="8"/>
      <c r="N7">
        <v>2</v>
      </c>
      <c r="O7" t="s">
        <v>141</v>
      </c>
      <c r="W7" s="24">
        <f t="shared" si="0"/>
        <v>0</v>
      </c>
      <c r="X7" s="24">
        <f t="shared" si="1"/>
        <v>0</v>
      </c>
      <c r="Y7" s="24" t="e">
        <f t="shared" si="2"/>
        <v>#DIV/0!</v>
      </c>
    </row>
    <row r="8" spans="1:25">
      <c r="D8">
        <v>1</v>
      </c>
      <c r="K8">
        <v>1</v>
      </c>
      <c r="L8" s="7" t="s">
        <v>139</v>
      </c>
      <c r="M8">
        <v>50</v>
      </c>
      <c r="N8">
        <v>1</v>
      </c>
      <c r="O8" t="s">
        <v>145</v>
      </c>
      <c r="W8" s="24">
        <f t="shared" si="0"/>
        <v>0</v>
      </c>
      <c r="X8" s="24">
        <f t="shared" si="1"/>
        <v>50</v>
      </c>
      <c r="Y8" s="24">
        <f t="shared" si="2"/>
        <v>100</v>
      </c>
    </row>
    <row r="9" spans="1:25">
      <c r="D9">
        <v>1</v>
      </c>
      <c r="K9">
        <v>1</v>
      </c>
      <c r="L9" s="7">
        <v>3</v>
      </c>
      <c r="M9" s="8"/>
      <c r="N9">
        <v>1</v>
      </c>
      <c r="O9" t="s">
        <v>145</v>
      </c>
      <c r="W9" s="24">
        <f t="shared" si="0"/>
        <v>0</v>
      </c>
      <c r="X9" s="24">
        <f t="shared" si="1"/>
        <v>0</v>
      </c>
      <c r="Y9" s="24" t="e">
        <f t="shared" si="2"/>
        <v>#DIV/0!</v>
      </c>
    </row>
    <row r="10" spans="1:25">
      <c r="D10">
        <v>1</v>
      </c>
      <c r="K10">
        <v>1</v>
      </c>
      <c r="L10" s="7">
        <v>6</v>
      </c>
      <c r="M10" s="8"/>
      <c r="N10">
        <v>1</v>
      </c>
      <c r="O10" t="s">
        <v>145</v>
      </c>
      <c r="W10" s="24">
        <f t="shared" si="0"/>
        <v>0</v>
      </c>
      <c r="X10" s="24">
        <f t="shared" si="1"/>
        <v>0</v>
      </c>
      <c r="Y10" s="24" t="e">
        <f t="shared" si="2"/>
        <v>#DIV/0!</v>
      </c>
    </row>
    <row r="11" spans="1:25">
      <c r="D11">
        <v>1</v>
      </c>
      <c r="K11">
        <v>1</v>
      </c>
      <c r="L11" s="7" t="s">
        <v>139</v>
      </c>
      <c r="M11">
        <v>50</v>
      </c>
      <c r="N11">
        <v>2</v>
      </c>
      <c r="O11" t="s">
        <v>145</v>
      </c>
      <c r="W11" s="24">
        <f t="shared" si="0"/>
        <v>0</v>
      </c>
      <c r="X11" s="24">
        <f t="shared" si="1"/>
        <v>50</v>
      </c>
      <c r="Y11" s="24">
        <f t="shared" si="2"/>
        <v>100</v>
      </c>
    </row>
    <row r="12" spans="1:25">
      <c r="D12">
        <v>1</v>
      </c>
      <c r="K12">
        <v>1</v>
      </c>
      <c r="L12" s="7">
        <v>3</v>
      </c>
      <c r="M12" s="8"/>
      <c r="N12">
        <v>2</v>
      </c>
      <c r="O12" t="s">
        <v>145</v>
      </c>
      <c r="W12" s="24">
        <f t="shared" si="0"/>
        <v>0</v>
      </c>
      <c r="X12" s="24">
        <f t="shared" si="1"/>
        <v>0</v>
      </c>
      <c r="Y12" s="24" t="e">
        <f t="shared" si="2"/>
        <v>#DIV/0!</v>
      </c>
    </row>
    <row r="13" spans="1:25">
      <c r="D13">
        <v>1</v>
      </c>
      <c r="K13">
        <v>1</v>
      </c>
      <c r="L13" s="7">
        <v>6</v>
      </c>
      <c r="M13" s="8"/>
      <c r="N13">
        <v>2</v>
      </c>
      <c r="O13" t="s">
        <v>145</v>
      </c>
      <c r="W13" s="24">
        <f t="shared" si="0"/>
        <v>0</v>
      </c>
      <c r="X13" s="24">
        <f t="shared" si="1"/>
        <v>0</v>
      </c>
      <c r="Y13" s="24" t="e">
        <f t="shared" si="2"/>
        <v>#DIV/0!</v>
      </c>
    </row>
    <row r="14" spans="1:25">
      <c r="D14">
        <v>1</v>
      </c>
      <c r="K14">
        <v>1</v>
      </c>
      <c r="L14" s="7" t="s">
        <v>139</v>
      </c>
      <c r="M14">
        <v>50</v>
      </c>
      <c r="N14">
        <v>1</v>
      </c>
      <c r="O14" t="s">
        <v>144</v>
      </c>
      <c r="W14" s="24">
        <f t="shared" si="0"/>
        <v>0</v>
      </c>
      <c r="X14" s="24">
        <f t="shared" si="1"/>
        <v>50</v>
      </c>
      <c r="Y14" s="24">
        <f t="shared" si="2"/>
        <v>100</v>
      </c>
    </row>
    <row r="15" spans="1:25">
      <c r="D15">
        <v>1</v>
      </c>
      <c r="K15">
        <v>1</v>
      </c>
      <c r="L15" s="7">
        <v>3</v>
      </c>
      <c r="M15" s="8"/>
      <c r="N15">
        <v>1</v>
      </c>
      <c r="O15" t="s">
        <v>144</v>
      </c>
      <c r="W15" s="24">
        <f t="shared" si="0"/>
        <v>0</v>
      </c>
      <c r="X15" s="24">
        <f t="shared" si="1"/>
        <v>0</v>
      </c>
      <c r="Y15" s="24" t="e">
        <f t="shared" si="2"/>
        <v>#DIV/0!</v>
      </c>
    </row>
    <row r="16" spans="1:25">
      <c r="D16">
        <v>1</v>
      </c>
      <c r="K16">
        <v>1</v>
      </c>
      <c r="L16" s="7">
        <v>6</v>
      </c>
      <c r="M16" s="8"/>
      <c r="N16">
        <v>1</v>
      </c>
      <c r="O16" t="s">
        <v>144</v>
      </c>
      <c r="W16" s="24">
        <f t="shared" si="0"/>
        <v>0</v>
      </c>
      <c r="X16" s="24">
        <f t="shared" si="1"/>
        <v>0</v>
      </c>
      <c r="Y16" s="24" t="e">
        <f t="shared" si="2"/>
        <v>#DIV/0!</v>
      </c>
    </row>
    <row r="17" spans="4:25">
      <c r="D17">
        <v>1</v>
      </c>
      <c r="K17">
        <v>1</v>
      </c>
      <c r="L17" s="7" t="s">
        <v>139</v>
      </c>
      <c r="M17">
        <v>50</v>
      </c>
      <c r="N17">
        <v>2</v>
      </c>
      <c r="O17" t="s">
        <v>144</v>
      </c>
      <c r="W17" s="24">
        <f t="shared" si="0"/>
        <v>0</v>
      </c>
      <c r="X17" s="24">
        <f t="shared" si="1"/>
        <v>50</v>
      </c>
      <c r="Y17" s="24">
        <f t="shared" si="2"/>
        <v>100</v>
      </c>
    </row>
    <row r="18" spans="4:25">
      <c r="D18">
        <v>1</v>
      </c>
      <c r="K18">
        <v>1</v>
      </c>
      <c r="L18" s="7">
        <v>3</v>
      </c>
      <c r="M18" s="8"/>
      <c r="N18">
        <v>2</v>
      </c>
      <c r="O18" t="s">
        <v>144</v>
      </c>
      <c r="W18" s="24">
        <f t="shared" si="0"/>
        <v>0</v>
      </c>
      <c r="X18" s="24">
        <f t="shared" si="1"/>
        <v>0</v>
      </c>
      <c r="Y18" s="24" t="e">
        <f t="shared" si="2"/>
        <v>#DIV/0!</v>
      </c>
    </row>
    <row r="19" spans="4:25">
      <c r="D19">
        <v>1</v>
      </c>
      <c r="K19">
        <v>1</v>
      </c>
      <c r="L19" s="7">
        <v>6</v>
      </c>
      <c r="M19" s="8"/>
      <c r="N19">
        <v>2</v>
      </c>
      <c r="O19" t="s">
        <v>144</v>
      </c>
      <c r="W19" s="24">
        <f t="shared" si="0"/>
        <v>0</v>
      </c>
      <c r="X19" s="24">
        <f t="shared" si="1"/>
        <v>0</v>
      </c>
      <c r="Y19" s="24" t="e">
        <f t="shared" si="2"/>
        <v>#DIV/0!</v>
      </c>
    </row>
    <row r="20" spans="4:25">
      <c r="K20">
        <v>2</v>
      </c>
      <c r="L20" s="7" t="s">
        <v>139</v>
      </c>
      <c r="M20">
        <v>50</v>
      </c>
      <c r="N20">
        <v>1</v>
      </c>
      <c r="O20" t="s">
        <v>141</v>
      </c>
      <c r="W20" s="24">
        <f t="shared" si="0"/>
        <v>0</v>
      </c>
      <c r="X20" s="24">
        <f t="shared" si="1"/>
        <v>50</v>
      </c>
      <c r="Y20" s="24">
        <f t="shared" si="2"/>
        <v>100</v>
      </c>
    </row>
    <row r="21" spans="4:25">
      <c r="K21">
        <v>2</v>
      </c>
      <c r="L21" s="7">
        <v>3</v>
      </c>
      <c r="N21">
        <v>1</v>
      </c>
      <c r="O21" t="s">
        <v>141</v>
      </c>
      <c r="W21" s="24">
        <f t="shared" si="0"/>
        <v>0</v>
      </c>
      <c r="X21" s="24">
        <f t="shared" si="1"/>
        <v>0</v>
      </c>
      <c r="Y21" s="24" t="e">
        <f t="shared" si="2"/>
        <v>#DIV/0!</v>
      </c>
    </row>
    <row r="22" spans="4:25">
      <c r="K22">
        <v>2</v>
      </c>
      <c r="L22" s="7">
        <v>6</v>
      </c>
      <c r="M22" s="8"/>
      <c r="N22">
        <v>1</v>
      </c>
      <c r="O22" t="s">
        <v>141</v>
      </c>
      <c r="W22" s="24">
        <f t="shared" si="0"/>
        <v>0</v>
      </c>
      <c r="X22" s="24">
        <f t="shared" si="1"/>
        <v>0</v>
      </c>
      <c r="Y22" s="24" t="e">
        <f t="shared" si="2"/>
        <v>#DIV/0!</v>
      </c>
    </row>
    <row r="23" spans="4:25">
      <c r="K23">
        <v>2</v>
      </c>
      <c r="L23" s="7" t="s">
        <v>139</v>
      </c>
      <c r="M23">
        <v>50</v>
      </c>
      <c r="N23">
        <v>2</v>
      </c>
      <c r="O23" t="s">
        <v>141</v>
      </c>
      <c r="W23" s="24">
        <f t="shared" si="0"/>
        <v>0</v>
      </c>
      <c r="X23" s="24">
        <f t="shared" si="1"/>
        <v>50</v>
      </c>
      <c r="Y23" s="24">
        <f t="shared" si="2"/>
        <v>100</v>
      </c>
    </row>
    <row r="24" spans="4:25">
      <c r="K24">
        <v>2</v>
      </c>
      <c r="L24" s="7">
        <v>3</v>
      </c>
      <c r="M24" s="8"/>
      <c r="N24">
        <v>2</v>
      </c>
      <c r="O24" t="s">
        <v>141</v>
      </c>
      <c r="W24" s="24">
        <f t="shared" si="0"/>
        <v>0</v>
      </c>
      <c r="X24" s="24">
        <f t="shared" si="1"/>
        <v>0</v>
      </c>
      <c r="Y24" s="24" t="e">
        <f t="shared" si="2"/>
        <v>#DIV/0!</v>
      </c>
    </row>
    <row r="25" spans="4:25">
      <c r="K25">
        <v>2</v>
      </c>
      <c r="L25" s="7">
        <v>6</v>
      </c>
      <c r="M25" s="8"/>
      <c r="N25">
        <v>2</v>
      </c>
      <c r="O25" t="s">
        <v>141</v>
      </c>
      <c r="W25" s="24">
        <f t="shared" si="0"/>
        <v>0</v>
      </c>
      <c r="X25" s="24">
        <f t="shared" si="1"/>
        <v>0</v>
      </c>
      <c r="Y25" s="24" t="e">
        <f t="shared" si="2"/>
        <v>#DIV/0!</v>
      </c>
    </row>
    <row r="26" spans="4:25">
      <c r="K26">
        <v>2</v>
      </c>
      <c r="L26" s="7" t="s">
        <v>139</v>
      </c>
      <c r="M26">
        <v>50</v>
      </c>
      <c r="N26">
        <v>1</v>
      </c>
      <c r="O26" t="s">
        <v>145</v>
      </c>
      <c r="W26" s="24">
        <f t="shared" si="0"/>
        <v>0</v>
      </c>
      <c r="X26" s="24">
        <f t="shared" si="1"/>
        <v>50</v>
      </c>
      <c r="Y26" s="24">
        <f t="shared" si="2"/>
        <v>100</v>
      </c>
    </row>
    <row r="27" spans="4:25">
      <c r="K27">
        <v>2</v>
      </c>
      <c r="L27" s="7">
        <v>3</v>
      </c>
      <c r="M27" s="8"/>
      <c r="N27">
        <v>1</v>
      </c>
      <c r="O27" t="s">
        <v>145</v>
      </c>
      <c r="W27" s="24">
        <f t="shared" si="0"/>
        <v>0</v>
      </c>
      <c r="X27" s="24">
        <f t="shared" si="1"/>
        <v>0</v>
      </c>
      <c r="Y27" s="24" t="e">
        <f t="shared" si="2"/>
        <v>#DIV/0!</v>
      </c>
    </row>
    <row r="28" spans="4:25">
      <c r="K28">
        <v>2</v>
      </c>
      <c r="L28" s="7">
        <v>6</v>
      </c>
      <c r="M28" s="8"/>
      <c r="N28">
        <v>1</v>
      </c>
      <c r="O28" t="s">
        <v>145</v>
      </c>
      <c r="W28" s="24">
        <f t="shared" si="0"/>
        <v>0</v>
      </c>
      <c r="X28" s="24">
        <f t="shared" si="1"/>
        <v>0</v>
      </c>
      <c r="Y28" s="24" t="e">
        <f t="shared" si="2"/>
        <v>#DIV/0!</v>
      </c>
    </row>
    <row r="29" spans="4:25">
      <c r="K29">
        <v>2</v>
      </c>
      <c r="L29" s="7" t="s">
        <v>139</v>
      </c>
      <c r="M29">
        <v>50</v>
      </c>
      <c r="N29">
        <v>2</v>
      </c>
      <c r="O29" t="s">
        <v>145</v>
      </c>
      <c r="W29" s="24">
        <f t="shared" si="0"/>
        <v>0</v>
      </c>
      <c r="X29" s="24">
        <f t="shared" si="1"/>
        <v>50</v>
      </c>
      <c r="Y29" s="24">
        <f t="shared" si="2"/>
        <v>100</v>
      </c>
    </row>
    <row r="30" spans="4:25">
      <c r="K30">
        <v>2</v>
      </c>
      <c r="L30" s="7">
        <v>3</v>
      </c>
      <c r="M30" s="8"/>
      <c r="N30">
        <v>2</v>
      </c>
      <c r="O30" t="s">
        <v>145</v>
      </c>
      <c r="W30" s="24">
        <f t="shared" si="0"/>
        <v>0</v>
      </c>
      <c r="X30" s="24">
        <f t="shared" si="1"/>
        <v>0</v>
      </c>
      <c r="Y30" s="24" t="e">
        <f t="shared" si="2"/>
        <v>#DIV/0!</v>
      </c>
    </row>
    <row r="31" spans="4:25">
      <c r="K31">
        <v>2</v>
      </c>
      <c r="L31" s="7">
        <v>6</v>
      </c>
      <c r="M31" s="8"/>
      <c r="N31">
        <v>2</v>
      </c>
      <c r="O31" t="s">
        <v>145</v>
      </c>
      <c r="W31" s="24">
        <f t="shared" si="0"/>
        <v>0</v>
      </c>
      <c r="X31" s="24">
        <f t="shared" si="1"/>
        <v>0</v>
      </c>
      <c r="Y31" s="24" t="e">
        <f t="shared" si="2"/>
        <v>#DIV/0!</v>
      </c>
    </row>
    <row r="32" spans="4:25">
      <c r="K32">
        <v>2</v>
      </c>
      <c r="L32" s="7" t="s">
        <v>139</v>
      </c>
      <c r="M32">
        <v>50</v>
      </c>
      <c r="N32">
        <v>1</v>
      </c>
      <c r="O32" t="s">
        <v>144</v>
      </c>
      <c r="W32" s="24">
        <f t="shared" si="0"/>
        <v>0</v>
      </c>
      <c r="X32" s="24">
        <f t="shared" si="1"/>
        <v>50</v>
      </c>
      <c r="Y32" s="24">
        <f t="shared" si="2"/>
        <v>100</v>
      </c>
    </row>
    <row r="33" spans="11:25">
      <c r="K33">
        <v>2</v>
      </c>
      <c r="L33" s="7">
        <v>3</v>
      </c>
      <c r="M33" s="8"/>
      <c r="N33">
        <v>1</v>
      </c>
      <c r="O33" t="s">
        <v>144</v>
      </c>
      <c r="W33" s="24">
        <f t="shared" si="0"/>
        <v>0</v>
      </c>
      <c r="X33" s="24">
        <f t="shared" si="1"/>
        <v>0</v>
      </c>
      <c r="Y33" s="24" t="e">
        <f t="shared" si="2"/>
        <v>#DIV/0!</v>
      </c>
    </row>
    <row r="34" spans="11:25">
      <c r="K34">
        <v>2</v>
      </c>
      <c r="L34" s="7">
        <v>6</v>
      </c>
      <c r="M34" s="8"/>
      <c r="N34">
        <v>1</v>
      </c>
      <c r="O34" t="s">
        <v>144</v>
      </c>
      <c r="W34" s="24">
        <f t="shared" si="0"/>
        <v>0</v>
      </c>
      <c r="X34" s="24">
        <f t="shared" si="1"/>
        <v>0</v>
      </c>
      <c r="Y34" s="24" t="e">
        <f t="shared" si="2"/>
        <v>#DIV/0!</v>
      </c>
    </row>
    <row r="35" spans="11:25">
      <c r="K35">
        <v>2</v>
      </c>
      <c r="L35" s="7" t="s">
        <v>139</v>
      </c>
      <c r="M35">
        <v>50</v>
      </c>
      <c r="N35">
        <v>2</v>
      </c>
      <c r="O35" t="s">
        <v>144</v>
      </c>
      <c r="W35" s="24">
        <f t="shared" si="0"/>
        <v>0</v>
      </c>
      <c r="X35" s="24">
        <f t="shared" si="1"/>
        <v>50</v>
      </c>
      <c r="Y35" s="24">
        <f t="shared" si="2"/>
        <v>100</v>
      </c>
    </row>
    <row r="36" spans="11:25">
      <c r="K36">
        <v>2</v>
      </c>
      <c r="L36" s="7">
        <v>3</v>
      </c>
      <c r="M36" s="8"/>
      <c r="N36">
        <v>2</v>
      </c>
      <c r="O36" t="s">
        <v>144</v>
      </c>
      <c r="W36" s="24">
        <f t="shared" si="0"/>
        <v>0</v>
      </c>
      <c r="X36" s="24">
        <f t="shared" si="1"/>
        <v>0</v>
      </c>
      <c r="Y36" s="24" t="e">
        <f t="shared" si="2"/>
        <v>#DIV/0!</v>
      </c>
    </row>
    <row r="37" spans="11:25">
      <c r="K37">
        <v>2</v>
      </c>
      <c r="L37" s="7">
        <v>6</v>
      </c>
      <c r="M37" s="8"/>
      <c r="N37">
        <v>2</v>
      </c>
      <c r="O37" t="s">
        <v>144</v>
      </c>
      <c r="W37" s="24">
        <f t="shared" si="0"/>
        <v>0</v>
      </c>
      <c r="X37" s="24">
        <f t="shared" si="1"/>
        <v>0</v>
      </c>
      <c r="Y37" s="24" t="e">
        <f t="shared" si="2"/>
        <v>#DIV/0!</v>
      </c>
    </row>
    <row r="38" spans="11:25">
      <c r="K38" s="15">
        <v>3</v>
      </c>
      <c r="L38" s="16" t="s">
        <v>139</v>
      </c>
      <c r="M38">
        <v>50</v>
      </c>
      <c r="N38" s="15">
        <v>1</v>
      </c>
      <c r="O38" s="15" t="s">
        <v>141</v>
      </c>
      <c r="W38" s="24">
        <f t="shared" si="0"/>
        <v>0</v>
      </c>
      <c r="X38" s="24">
        <f t="shared" si="1"/>
        <v>50</v>
      </c>
      <c r="Y38" s="24">
        <f t="shared" si="2"/>
        <v>100</v>
      </c>
    </row>
    <row r="39" spans="11:25">
      <c r="K39" s="15">
        <v>3</v>
      </c>
      <c r="L39" s="17">
        <v>3</v>
      </c>
      <c r="N39" s="15">
        <v>1</v>
      </c>
      <c r="O39" s="15" t="s">
        <v>141</v>
      </c>
      <c r="W39" s="24">
        <f t="shared" si="0"/>
        <v>0</v>
      </c>
      <c r="X39" s="24">
        <f t="shared" si="1"/>
        <v>0</v>
      </c>
      <c r="Y39" s="24" t="e">
        <f t="shared" si="2"/>
        <v>#DIV/0!</v>
      </c>
    </row>
    <row r="40" spans="11:25">
      <c r="K40" s="15">
        <v>3</v>
      </c>
      <c r="L40" s="17">
        <v>6</v>
      </c>
      <c r="M40" s="8"/>
      <c r="N40" s="15">
        <v>1</v>
      </c>
      <c r="O40" s="15" t="s">
        <v>141</v>
      </c>
      <c r="W40" s="24">
        <f t="shared" si="0"/>
        <v>0</v>
      </c>
      <c r="X40" s="24">
        <f t="shared" si="1"/>
        <v>0</v>
      </c>
      <c r="Y40" s="24" t="e">
        <f t="shared" si="2"/>
        <v>#DIV/0!</v>
      </c>
    </row>
    <row r="41" spans="11:25">
      <c r="K41" s="15">
        <v>3</v>
      </c>
      <c r="L41" s="17" t="s">
        <v>139</v>
      </c>
      <c r="M41">
        <v>50</v>
      </c>
      <c r="N41" s="15">
        <v>2</v>
      </c>
      <c r="O41" s="15" t="s">
        <v>141</v>
      </c>
      <c r="W41" s="24">
        <f t="shared" si="0"/>
        <v>0</v>
      </c>
      <c r="X41" s="24">
        <f t="shared" si="1"/>
        <v>50</v>
      </c>
      <c r="Y41" s="24">
        <f t="shared" si="2"/>
        <v>100</v>
      </c>
    </row>
    <row r="42" spans="11:25">
      <c r="K42" s="15">
        <v>3</v>
      </c>
      <c r="L42" s="17">
        <v>3</v>
      </c>
      <c r="M42" s="8"/>
      <c r="N42" s="15">
        <v>2</v>
      </c>
      <c r="O42" s="15" t="s">
        <v>141</v>
      </c>
      <c r="W42" s="24">
        <f t="shared" si="0"/>
        <v>0</v>
      </c>
      <c r="X42" s="24">
        <f t="shared" si="1"/>
        <v>0</v>
      </c>
      <c r="Y42" s="24" t="e">
        <f t="shared" si="2"/>
        <v>#DIV/0!</v>
      </c>
    </row>
    <row r="43" spans="11:25">
      <c r="K43" s="15">
        <v>3</v>
      </c>
      <c r="L43" s="17">
        <v>6</v>
      </c>
      <c r="M43" s="8"/>
      <c r="N43" s="15">
        <v>2</v>
      </c>
      <c r="O43" s="15" t="s">
        <v>141</v>
      </c>
      <c r="W43" s="24">
        <f t="shared" si="0"/>
        <v>0</v>
      </c>
      <c r="X43" s="24">
        <f t="shared" si="1"/>
        <v>0</v>
      </c>
      <c r="Y43" s="24" t="e">
        <f t="shared" si="2"/>
        <v>#DIV/0!</v>
      </c>
    </row>
    <row r="44" spans="11:25">
      <c r="K44" s="15">
        <v>3</v>
      </c>
      <c r="L44" s="17" t="s">
        <v>139</v>
      </c>
      <c r="M44">
        <v>50</v>
      </c>
      <c r="N44" s="15">
        <v>1</v>
      </c>
      <c r="O44" s="15" t="s">
        <v>145</v>
      </c>
      <c r="W44" s="24">
        <f t="shared" si="0"/>
        <v>0</v>
      </c>
      <c r="X44" s="24">
        <f t="shared" si="1"/>
        <v>50</v>
      </c>
      <c r="Y44" s="24">
        <f t="shared" si="2"/>
        <v>100</v>
      </c>
    </row>
    <row r="45" spans="11:25">
      <c r="K45" s="15">
        <v>3</v>
      </c>
      <c r="L45" s="17">
        <v>3</v>
      </c>
      <c r="M45" s="8"/>
      <c r="N45" s="15">
        <v>1</v>
      </c>
      <c r="O45" s="15" t="s">
        <v>145</v>
      </c>
      <c r="W45" s="24">
        <f t="shared" si="0"/>
        <v>0</v>
      </c>
      <c r="X45" s="24">
        <f t="shared" si="1"/>
        <v>0</v>
      </c>
      <c r="Y45" s="24" t="e">
        <f t="shared" si="2"/>
        <v>#DIV/0!</v>
      </c>
    </row>
    <row r="46" spans="11:25">
      <c r="K46" s="15">
        <v>3</v>
      </c>
      <c r="L46" s="17">
        <v>6</v>
      </c>
      <c r="M46" s="8"/>
      <c r="N46" s="15">
        <v>1</v>
      </c>
      <c r="O46" s="15" t="s">
        <v>145</v>
      </c>
      <c r="W46" s="24">
        <f t="shared" si="0"/>
        <v>0</v>
      </c>
      <c r="X46" s="24">
        <f t="shared" si="1"/>
        <v>0</v>
      </c>
      <c r="Y46" s="24" t="e">
        <f t="shared" si="2"/>
        <v>#DIV/0!</v>
      </c>
    </row>
    <row r="47" spans="11:25">
      <c r="K47" s="15">
        <v>3</v>
      </c>
      <c r="L47" s="17" t="s">
        <v>139</v>
      </c>
      <c r="M47">
        <v>50</v>
      </c>
      <c r="N47" s="15">
        <v>2</v>
      </c>
      <c r="O47" s="15" t="s">
        <v>145</v>
      </c>
      <c r="W47" s="24">
        <f t="shared" si="0"/>
        <v>0</v>
      </c>
      <c r="X47" s="24">
        <f t="shared" si="1"/>
        <v>50</v>
      </c>
      <c r="Y47" s="24">
        <f t="shared" si="2"/>
        <v>100</v>
      </c>
    </row>
    <row r="48" spans="11:25">
      <c r="K48" s="15">
        <v>3</v>
      </c>
      <c r="L48" s="17">
        <v>3</v>
      </c>
      <c r="M48" s="8"/>
      <c r="N48" s="15">
        <v>2</v>
      </c>
      <c r="O48" s="15" t="s">
        <v>145</v>
      </c>
      <c r="W48" s="24">
        <f t="shared" si="0"/>
        <v>0</v>
      </c>
      <c r="X48" s="24">
        <f t="shared" si="1"/>
        <v>0</v>
      </c>
      <c r="Y48" s="24" t="e">
        <f t="shared" si="2"/>
        <v>#DIV/0!</v>
      </c>
    </row>
    <row r="49" spans="11:25">
      <c r="K49" s="15">
        <v>3</v>
      </c>
      <c r="L49" s="17">
        <v>6</v>
      </c>
      <c r="M49" s="8"/>
      <c r="N49" s="15">
        <v>2</v>
      </c>
      <c r="O49" s="15" t="s">
        <v>145</v>
      </c>
      <c r="W49" s="24">
        <f t="shared" si="0"/>
        <v>0</v>
      </c>
      <c r="X49" s="24">
        <f t="shared" si="1"/>
        <v>0</v>
      </c>
      <c r="Y49" s="24" t="e">
        <f t="shared" si="2"/>
        <v>#DIV/0!</v>
      </c>
    </row>
    <row r="50" spans="11:25">
      <c r="K50" s="15">
        <v>3</v>
      </c>
      <c r="L50" s="17" t="s">
        <v>139</v>
      </c>
      <c r="M50">
        <v>50</v>
      </c>
      <c r="N50" s="15">
        <v>1</v>
      </c>
      <c r="O50" s="15" t="s">
        <v>144</v>
      </c>
      <c r="W50" s="24">
        <f t="shared" si="0"/>
        <v>0</v>
      </c>
      <c r="X50" s="24">
        <f t="shared" si="1"/>
        <v>50</v>
      </c>
      <c r="Y50" s="24">
        <f t="shared" si="2"/>
        <v>100</v>
      </c>
    </row>
    <row r="51" spans="11:25">
      <c r="K51" s="15">
        <v>3</v>
      </c>
      <c r="L51" s="17">
        <v>3</v>
      </c>
      <c r="M51" s="8"/>
      <c r="N51" s="15">
        <v>1</v>
      </c>
      <c r="O51" s="15" t="s">
        <v>144</v>
      </c>
      <c r="W51" s="24">
        <f t="shared" si="0"/>
        <v>0</v>
      </c>
      <c r="X51" s="24">
        <f t="shared" si="1"/>
        <v>0</v>
      </c>
      <c r="Y51" s="24" t="e">
        <f t="shared" si="2"/>
        <v>#DIV/0!</v>
      </c>
    </row>
    <row r="52" spans="11:25">
      <c r="K52" s="15">
        <v>3</v>
      </c>
      <c r="L52" s="17">
        <v>6</v>
      </c>
      <c r="M52" s="8"/>
      <c r="N52" s="15">
        <v>1</v>
      </c>
      <c r="O52" s="15" t="s">
        <v>144</v>
      </c>
      <c r="W52" s="24">
        <f t="shared" si="0"/>
        <v>0</v>
      </c>
      <c r="X52" s="24">
        <f t="shared" si="1"/>
        <v>0</v>
      </c>
      <c r="Y52" s="24" t="e">
        <f t="shared" si="2"/>
        <v>#DIV/0!</v>
      </c>
    </row>
    <row r="53" spans="11:25">
      <c r="K53" s="15">
        <v>3</v>
      </c>
      <c r="L53" s="17" t="s">
        <v>139</v>
      </c>
      <c r="M53">
        <v>50</v>
      </c>
      <c r="N53" s="15">
        <v>2</v>
      </c>
      <c r="O53" s="15" t="s">
        <v>144</v>
      </c>
      <c r="W53" s="24">
        <f t="shared" si="0"/>
        <v>0</v>
      </c>
      <c r="X53" s="24">
        <f t="shared" si="1"/>
        <v>50</v>
      </c>
      <c r="Y53" s="24">
        <f t="shared" si="2"/>
        <v>100</v>
      </c>
    </row>
    <row r="54" spans="11:25">
      <c r="K54" s="15">
        <v>3</v>
      </c>
      <c r="L54" s="17">
        <v>3</v>
      </c>
      <c r="M54" s="8"/>
      <c r="N54" s="15">
        <v>2</v>
      </c>
      <c r="O54" s="15" t="s">
        <v>144</v>
      </c>
      <c r="W54" s="24">
        <f t="shared" si="0"/>
        <v>0</v>
      </c>
      <c r="X54" s="24">
        <f t="shared" si="1"/>
        <v>0</v>
      </c>
      <c r="Y54" s="24" t="e">
        <f t="shared" si="2"/>
        <v>#DIV/0!</v>
      </c>
    </row>
    <row r="55" spans="11:25">
      <c r="K55" s="15">
        <v>3</v>
      </c>
      <c r="L55" s="17">
        <v>6</v>
      </c>
      <c r="M55" s="8"/>
      <c r="N55" s="15">
        <v>2</v>
      </c>
      <c r="O55" s="15" t="s">
        <v>144</v>
      </c>
      <c r="W55" s="24">
        <f t="shared" si="0"/>
        <v>0</v>
      </c>
      <c r="X55" s="24">
        <f t="shared" si="1"/>
        <v>0</v>
      </c>
      <c r="Y55" s="24" t="e">
        <f t="shared" si="2"/>
        <v>#DIV/0!</v>
      </c>
    </row>
    <row r="56" spans="11:25">
      <c r="K56" s="15" t="s">
        <v>146</v>
      </c>
      <c r="L56" s="15"/>
      <c r="M56" s="15"/>
      <c r="N56" s="15"/>
      <c r="O56" s="15"/>
    </row>
  </sheetData>
  <sheetProtection formatColumns="0" selectLockedCells="1" selectUnlockedCells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Shattering loss</vt:lpstr>
      <vt:lpstr>In-field stacking loss</vt:lpstr>
      <vt:lpstr>In-field transport loss</vt:lpstr>
      <vt:lpstr>Threshing loss</vt:lpstr>
      <vt:lpstr>Drying loss</vt:lpstr>
      <vt:lpstr>Parboiling loss</vt:lpstr>
      <vt:lpstr>Transportation loss</vt:lpstr>
      <vt:lpstr>Milling loss</vt:lpstr>
      <vt:lpstr>Storage 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Ndindeng, Sali Atanga (AfricaRice)</dc:creator>
  <cp:lastModifiedBy>Sali Atanga Ndindeng</cp:lastModifiedBy>
  <dcterms:created xsi:type="dcterms:W3CDTF">2016-11-24T12:01:45Z</dcterms:created>
  <dcterms:modified xsi:type="dcterms:W3CDTF">2016-11-30T20:46:49Z</dcterms:modified>
</cp:coreProperties>
</file>